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1.0.3\Usuarios\Orcamento\4. CONSOLIDAÇÃO MDS\2024\OP 2024\6. Arquivos para envio ao MDS\"/>
    </mc:Choice>
  </mc:AlternateContent>
  <xr:revisionPtr revIDLastSave="0" documentId="13_ncr:1_{42EF3BFA-360C-4155-8D6D-66B5427AA63E}" xr6:coauthVersionLast="47" xr6:coauthVersionMax="47" xr10:uidLastSave="{00000000-0000-0000-0000-000000000000}"/>
  <bookViews>
    <workbookView xWindow="28680" yWindow="-120" windowWidth="29040" windowHeight="15840" activeTab="5" xr2:uid="{675E1816-07FB-436C-BEA0-8E9E85321A13}"/>
  </bookViews>
  <sheets>
    <sheet name="Anexo II - Educação" sheetId="1" r:id="rId1"/>
    <sheet name="Anexo II - Saúde" sheetId="2" r:id="rId2"/>
    <sheet name="Anexo II - Cultura" sheetId="3" r:id="rId3"/>
    <sheet name="Anexo II - Lazer" sheetId="4" r:id="rId4"/>
    <sheet name="Anexo II - Assistência" sheetId="5" r:id="rId5"/>
    <sheet name="Anexo II - Administração" sheetId="6" r:id="rId6"/>
  </sheets>
  <externalReferences>
    <externalReference r:id="rId7"/>
  </externalReferences>
  <definedNames>
    <definedName name="_xlnm.Print_Area" localSheetId="5">'Anexo II - Administração'!$A$1:$J$63</definedName>
    <definedName name="_xlnm.Print_Area" localSheetId="4">'Anexo II - Assistência'!$A$1:$J$87</definedName>
    <definedName name="_xlnm.Print_Area" localSheetId="2">'Anexo II - Cultura'!$A$1:$J$83</definedName>
    <definedName name="_xlnm.Print_Area" localSheetId="0">'Anexo II - Educação'!$A$1:$J$70</definedName>
    <definedName name="_xlnm.Print_Area" localSheetId="3">'Anexo II - Lazer'!$A$1:$J$59</definedName>
    <definedName name="_xlnm.Print_Area" localSheetId="1">'Anexo II - Saúde'!$A$1:$J$50</definedName>
    <definedName name="OLE_LINK1" localSheetId="5">'Anexo II - Administração'!$B$3</definedName>
    <definedName name="OLE_LINK1" localSheetId="4">'Anexo II - Assistência'!$B$3</definedName>
    <definedName name="OLE_LINK1" localSheetId="2">'Anexo II - Cultura'!$B$3</definedName>
    <definedName name="OLE_LINK1" localSheetId="0">'Anexo II - Educação'!$B$2</definedName>
    <definedName name="OLE_LINK1" localSheetId="3">'Anexo II - Lazer'!$B$3</definedName>
    <definedName name="OLE_LINK1" localSheetId="1">'Anexo II - Saúde'!$B$3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4" i="2" l="1"/>
  <c r="J44" i="2" s="1"/>
  <c r="I24" i="1"/>
  <c r="J24" i="1" s="1"/>
  <c r="M24" i="1" s="1"/>
  <c r="I53" i="6"/>
  <c r="J53" i="6" s="1"/>
  <c r="I52" i="6"/>
  <c r="J52" i="6" s="1"/>
  <c r="I51" i="6"/>
  <c r="J51" i="6" s="1"/>
  <c r="I50" i="6"/>
  <c r="J50" i="6" s="1"/>
  <c r="I49" i="6"/>
  <c r="J49" i="6" s="1"/>
  <c r="I48" i="6"/>
  <c r="J48" i="6" s="1"/>
  <c r="I47" i="6"/>
  <c r="J47" i="6" s="1"/>
  <c r="I46" i="6"/>
  <c r="J46" i="6" s="1"/>
  <c r="I45" i="6"/>
  <c r="J45" i="6" s="1"/>
  <c r="I44" i="6"/>
  <c r="J44" i="6" s="1"/>
  <c r="I43" i="6"/>
  <c r="J43" i="6" s="1"/>
  <c r="I42" i="6"/>
  <c r="J42" i="6" s="1"/>
  <c r="I41" i="6"/>
  <c r="J41" i="6" s="1"/>
  <c r="I40" i="6"/>
  <c r="J40" i="6" s="1"/>
  <c r="I39" i="6"/>
  <c r="J39" i="6" s="1"/>
  <c r="I38" i="6"/>
  <c r="J38" i="6" s="1"/>
  <c r="I37" i="6"/>
  <c r="J37" i="6" s="1"/>
  <c r="I36" i="6"/>
  <c r="J36" i="6" s="1"/>
  <c r="I35" i="6"/>
  <c r="J35" i="6" s="1"/>
  <c r="I34" i="6"/>
  <c r="J34" i="6" s="1"/>
  <c r="I33" i="6"/>
  <c r="J33" i="6" s="1"/>
  <c r="I32" i="6"/>
  <c r="J32" i="6" s="1"/>
  <c r="I31" i="6"/>
  <c r="J31" i="6" s="1"/>
  <c r="I30" i="6"/>
  <c r="J30" i="6" s="1"/>
  <c r="I29" i="6"/>
  <c r="J29" i="6" s="1"/>
  <c r="I28" i="6"/>
  <c r="J28" i="6" s="1"/>
  <c r="I27" i="6"/>
  <c r="J27" i="6" s="1"/>
  <c r="I26" i="6"/>
  <c r="J26" i="6" s="1"/>
  <c r="I25" i="6"/>
  <c r="J25" i="6" s="1"/>
  <c r="I24" i="6"/>
  <c r="J24" i="6" s="1"/>
  <c r="I23" i="6"/>
  <c r="J23" i="6" s="1"/>
  <c r="I22" i="6"/>
  <c r="J22" i="6" s="1"/>
  <c r="I21" i="6"/>
  <c r="J21" i="6" s="1"/>
  <c r="I20" i="6"/>
  <c r="J20" i="6" s="1"/>
  <c r="I19" i="6"/>
  <c r="J19" i="6" s="1"/>
  <c r="I18" i="6"/>
  <c r="J18" i="6" s="1"/>
  <c r="I17" i="6"/>
  <c r="J17" i="6" s="1"/>
  <c r="I16" i="6"/>
  <c r="J16" i="6" s="1"/>
  <c r="I15" i="6"/>
  <c r="J15" i="6" s="1"/>
  <c r="I14" i="6"/>
  <c r="J14" i="6" s="1"/>
  <c r="I13" i="6"/>
  <c r="J13" i="6" s="1"/>
  <c r="I12" i="6"/>
  <c r="J12" i="6" s="1"/>
  <c r="I11" i="6"/>
  <c r="J11" i="6" s="1"/>
  <c r="I10" i="6"/>
  <c r="I86" i="5"/>
  <c r="J86" i="5" s="1"/>
  <c r="I85" i="5"/>
  <c r="J85" i="5" s="1"/>
  <c r="I84" i="5"/>
  <c r="I83" i="5"/>
  <c r="J83" i="5" s="1"/>
  <c r="I82" i="5"/>
  <c r="J82" i="5" s="1"/>
  <c r="I81" i="5"/>
  <c r="I80" i="5"/>
  <c r="J80" i="5" s="1"/>
  <c r="I79" i="5"/>
  <c r="J79" i="5" s="1"/>
  <c r="I78" i="5"/>
  <c r="I77" i="5"/>
  <c r="J77" i="5" s="1"/>
  <c r="I76" i="5"/>
  <c r="I75" i="5"/>
  <c r="J75" i="5" s="1"/>
  <c r="I74" i="5"/>
  <c r="J74" i="5" s="1"/>
  <c r="I73" i="5"/>
  <c r="I72" i="5"/>
  <c r="J72" i="5" s="1"/>
  <c r="I71" i="5"/>
  <c r="I70" i="5"/>
  <c r="J70" i="5" s="1"/>
  <c r="I69" i="5"/>
  <c r="J69" i="5" s="1"/>
  <c r="I68" i="5"/>
  <c r="J68" i="5" s="1"/>
  <c r="I67" i="5"/>
  <c r="I66" i="5"/>
  <c r="J66" i="5" s="1"/>
  <c r="I65" i="5"/>
  <c r="J65" i="5" s="1"/>
  <c r="I64" i="5"/>
  <c r="J64" i="5" s="1"/>
  <c r="I63" i="5"/>
  <c r="J63" i="5" s="1"/>
  <c r="I62" i="5"/>
  <c r="J62" i="5" s="1"/>
  <c r="I61" i="5"/>
  <c r="J61" i="5" s="1"/>
  <c r="I54" i="5"/>
  <c r="J54" i="5" s="1"/>
  <c r="I53" i="5"/>
  <c r="J53" i="5" s="1"/>
  <c r="I52" i="5"/>
  <c r="I51" i="5"/>
  <c r="J51" i="5" s="1"/>
  <c r="I50" i="5"/>
  <c r="J50" i="5" s="1"/>
  <c r="I49" i="5"/>
  <c r="I22" i="5"/>
  <c r="J22" i="5" s="1"/>
  <c r="I21" i="5"/>
  <c r="J21" i="5" s="1"/>
  <c r="I20" i="5"/>
  <c r="J20" i="5" s="1"/>
  <c r="I19" i="5"/>
  <c r="J19" i="5" s="1"/>
  <c r="I18" i="5"/>
  <c r="J18" i="5" s="1"/>
  <c r="I17" i="5"/>
  <c r="J17" i="5" s="1"/>
  <c r="I15" i="5"/>
  <c r="J15" i="5" s="1"/>
  <c r="I14" i="5"/>
  <c r="J14" i="5" s="1"/>
  <c r="I13" i="5"/>
  <c r="J13" i="5" s="1"/>
  <c r="I12" i="5"/>
  <c r="H87" i="5"/>
  <c r="I11" i="5"/>
  <c r="J11" i="5" s="1"/>
  <c r="I10" i="5"/>
  <c r="I58" i="4"/>
  <c r="J58" i="4" s="1"/>
  <c r="I57" i="4"/>
  <c r="J57" i="4" s="1"/>
  <c r="I56" i="4"/>
  <c r="J56" i="4" s="1"/>
  <c r="I55" i="4"/>
  <c r="J55" i="4" s="1"/>
  <c r="I54" i="4"/>
  <c r="J54" i="4" s="1"/>
  <c r="I53" i="4"/>
  <c r="J53" i="4" s="1"/>
  <c r="I52" i="4"/>
  <c r="J52" i="4" s="1"/>
  <c r="I51" i="4"/>
  <c r="J51" i="4" s="1"/>
  <c r="I50" i="4"/>
  <c r="J50" i="4" s="1"/>
  <c r="I49" i="4"/>
  <c r="J49" i="4" s="1"/>
  <c r="I48" i="4"/>
  <c r="J48" i="4" s="1"/>
  <c r="I47" i="4"/>
  <c r="J47" i="4" s="1"/>
  <c r="I46" i="4"/>
  <c r="J46" i="4" s="1"/>
  <c r="I45" i="4"/>
  <c r="J45" i="4" s="1"/>
  <c r="I44" i="4"/>
  <c r="J44" i="4" s="1"/>
  <c r="I43" i="4"/>
  <c r="J43" i="4" s="1"/>
  <c r="I42" i="4"/>
  <c r="J42" i="4" s="1"/>
  <c r="I41" i="4"/>
  <c r="J41" i="4" s="1"/>
  <c r="I40" i="4"/>
  <c r="J40" i="4" s="1"/>
  <c r="I39" i="4"/>
  <c r="J39" i="4" s="1"/>
  <c r="I38" i="4"/>
  <c r="J38" i="4" s="1"/>
  <c r="I37" i="4"/>
  <c r="J37" i="4" s="1"/>
  <c r="I36" i="4"/>
  <c r="J36" i="4" s="1"/>
  <c r="I35" i="4"/>
  <c r="I34" i="4"/>
  <c r="J34" i="4" s="1"/>
  <c r="I33" i="4"/>
  <c r="J33" i="4" s="1"/>
  <c r="I32" i="4"/>
  <c r="J32" i="4" s="1"/>
  <c r="I31" i="4"/>
  <c r="J31" i="4" s="1"/>
  <c r="I30" i="4"/>
  <c r="I29" i="4"/>
  <c r="J29" i="4" s="1"/>
  <c r="I28" i="4"/>
  <c r="J28" i="4" s="1"/>
  <c r="I27" i="4"/>
  <c r="I26" i="4"/>
  <c r="J26" i="4" s="1"/>
  <c r="I25" i="4"/>
  <c r="J25" i="4" s="1"/>
  <c r="I24" i="4"/>
  <c r="J24" i="4" s="1"/>
  <c r="I23" i="4"/>
  <c r="J23" i="4" s="1"/>
  <c r="I22" i="4"/>
  <c r="J22" i="4" s="1"/>
  <c r="I21" i="4"/>
  <c r="J21" i="4" s="1"/>
  <c r="I20" i="4"/>
  <c r="J20" i="4" s="1"/>
  <c r="I19" i="4"/>
  <c r="J19" i="4" s="1"/>
  <c r="I18" i="4"/>
  <c r="J18" i="4" s="1"/>
  <c r="I17" i="4"/>
  <c r="J17" i="4" s="1"/>
  <c r="I16" i="4"/>
  <c r="J16" i="4" s="1"/>
  <c r="I15" i="4"/>
  <c r="J15" i="4" s="1"/>
  <c r="I14" i="4"/>
  <c r="I13" i="4"/>
  <c r="J13" i="4" s="1"/>
  <c r="I12" i="4"/>
  <c r="J12" i="4" s="1"/>
  <c r="I11" i="4"/>
  <c r="J11" i="4" s="1"/>
  <c r="I10" i="4"/>
  <c r="I82" i="3"/>
  <c r="J82" i="3" s="1"/>
  <c r="I81" i="3"/>
  <c r="J81" i="3" s="1"/>
  <c r="I80" i="3"/>
  <c r="J80" i="3" s="1"/>
  <c r="I79" i="3"/>
  <c r="J79" i="3" s="1"/>
  <c r="I78" i="3"/>
  <c r="J78" i="3" s="1"/>
  <c r="I77" i="3"/>
  <c r="J77" i="3" s="1"/>
  <c r="I76" i="3"/>
  <c r="J76" i="3" s="1"/>
  <c r="I75" i="3"/>
  <c r="J75" i="3" s="1"/>
  <c r="I74" i="3"/>
  <c r="I73" i="3"/>
  <c r="J73" i="3" s="1"/>
  <c r="I72" i="3"/>
  <c r="J72" i="3" s="1"/>
  <c r="I71" i="3"/>
  <c r="J71" i="3" s="1"/>
  <c r="I70" i="3"/>
  <c r="J70" i="3" s="1"/>
  <c r="I69" i="3"/>
  <c r="J69" i="3" s="1"/>
  <c r="I68" i="3"/>
  <c r="J68" i="3" s="1"/>
  <c r="I67" i="3"/>
  <c r="J67" i="3" s="1"/>
  <c r="I66" i="3"/>
  <c r="J66" i="3" s="1"/>
  <c r="I65" i="3"/>
  <c r="J65" i="3" s="1"/>
  <c r="I64" i="3"/>
  <c r="J64" i="3" s="1"/>
  <c r="I63" i="3"/>
  <c r="J63" i="3" s="1"/>
  <c r="I62" i="3"/>
  <c r="J62" i="3" s="1"/>
  <c r="I61" i="3"/>
  <c r="J61" i="3" s="1"/>
  <c r="I60" i="3"/>
  <c r="J60" i="3" s="1"/>
  <c r="I59" i="3"/>
  <c r="J59" i="3" s="1"/>
  <c r="I58" i="3"/>
  <c r="J58" i="3" s="1"/>
  <c r="I57" i="3"/>
  <c r="I56" i="3"/>
  <c r="J56" i="3" s="1"/>
  <c r="I55" i="3"/>
  <c r="J55" i="3" s="1"/>
  <c r="I54" i="3"/>
  <c r="J54" i="3" s="1"/>
  <c r="I53" i="3"/>
  <c r="J53" i="3" s="1"/>
  <c r="I52" i="3"/>
  <c r="I51" i="3"/>
  <c r="J51" i="3" s="1"/>
  <c r="I50" i="3"/>
  <c r="J50" i="3" s="1"/>
  <c r="I49" i="3"/>
  <c r="I48" i="3"/>
  <c r="J48" i="3" s="1"/>
  <c r="I47" i="3"/>
  <c r="J47" i="3" s="1"/>
  <c r="I46" i="3"/>
  <c r="J46" i="3" s="1"/>
  <c r="I45" i="3"/>
  <c r="J45" i="3" s="1"/>
  <c r="I44" i="3"/>
  <c r="J44" i="3" s="1"/>
  <c r="I43" i="3"/>
  <c r="J43" i="3" s="1"/>
  <c r="I42" i="3"/>
  <c r="I41" i="3"/>
  <c r="J41" i="3" s="1"/>
  <c r="I40" i="3"/>
  <c r="J40" i="3" s="1"/>
  <c r="I39" i="3"/>
  <c r="I38" i="3"/>
  <c r="J38" i="3" s="1"/>
  <c r="I37" i="3"/>
  <c r="J37" i="3" s="1"/>
  <c r="I36" i="3"/>
  <c r="J36" i="3" s="1"/>
  <c r="I35" i="3"/>
  <c r="J35" i="3" s="1"/>
  <c r="I34" i="3"/>
  <c r="J34" i="3" s="1"/>
  <c r="I33" i="3"/>
  <c r="J33" i="3" s="1"/>
  <c r="I32" i="3"/>
  <c r="J32" i="3" s="1"/>
  <c r="I31" i="3"/>
  <c r="J31" i="3" s="1"/>
  <c r="I30" i="3"/>
  <c r="J30" i="3" s="1"/>
  <c r="I29" i="3"/>
  <c r="J29" i="3" s="1"/>
  <c r="I28" i="3"/>
  <c r="J28" i="3" s="1"/>
  <c r="I27" i="3"/>
  <c r="J27" i="3" s="1"/>
  <c r="I26" i="3"/>
  <c r="J26" i="3" s="1"/>
  <c r="I25" i="3"/>
  <c r="J25" i="3" s="1"/>
  <c r="I24" i="3"/>
  <c r="J24" i="3" s="1"/>
  <c r="I23" i="3"/>
  <c r="J23" i="3" s="1"/>
  <c r="I22" i="3"/>
  <c r="J22" i="3" s="1"/>
  <c r="I21" i="3"/>
  <c r="J21" i="3" s="1"/>
  <c r="I20" i="3"/>
  <c r="J20" i="3" s="1"/>
  <c r="I19" i="3"/>
  <c r="J19" i="3" s="1"/>
  <c r="I18" i="3"/>
  <c r="J18" i="3" s="1"/>
  <c r="I17" i="3"/>
  <c r="J17" i="3" s="1"/>
  <c r="I16" i="3"/>
  <c r="J16" i="3" s="1"/>
  <c r="I15" i="3"/>
  <c r="J15" i="3" s="1"/>
  <c r="I14" i="3"/>
  <c r="J14" i="3" s="1"/>
  <c r="I13" i="3"/>
  <c r="J13" i="3" s="1"/>
  <c r="I12" i="3"/>
  <c r="J12" i="3" s="1"/>
  <c r="I11" i="3"/>
  <c r="J11" i="3" s="1"/>
  <c r="I10" i="3"/>
  <c r="J10" i="3" s="1"/>
  <c r="I49" i="2"/>
  <c r="J49" i="2" s="1"/>
  <c r="I48" i="2"/>
  <c r="J48" i="2" s="1"/>
  <c r="I47" i="2"/>
  <c r="J47" i="2" s="1"/>
  <c r="I46" i="2"/>
  <c r="J46" i="2" s="1"/>
  <c r="I45" i="2"/>
  <c r="J45" i="2" s="1"/>
  <c r="I43" i="2"/>
  <c r="J43" i="2" s="1"/>
  <c r="I42" i="2"/>
  <c r="J42" i="2" s="1"/>
  <c r="I41" i="2"/>
  <c r="J41" i="2" s="1"/>
  <c r="I40" i="2"/>
  <c r="J40" i="2" s="1"/>
  <c r="I39" i="2"/>
  <c r="J39" i="2" s="1"/>
  <c r="I38" i="2"/>
  <c r="J38" i="2" s="1"/>
  <c r="I37" i="2"/>
  <c r="J37" i="2" s="1"/>
  <c r="I36" i="2"/>
  <c r="J36" i="2" s="1"/>
  <c r="I35" i="2"/>
  <c r="J35" i="2" s="1"/>
  <c r="I34" i="2"/>
  <c r="J34" i="2" s="1"/>
  <c r="I33" i="2"/>
  <c r="J33" i="2" s="1"/>
  <c r="I32" i="2"/>
  <c r="J32" i="2" s="1"/>
  <c r="I31" i="2"/>
  <c r="J31" i="2" s="1"/>
  <c r="I30" i="2"/>
  <c r="J30" i="2" s="1"/>
  <c r="I29" i="2"/>
  <c r="J29" i="2" s="1"/>
  <c r="I28" i="2"/>
  <c r="J28" i="2" s="1"/>
  <c r="I27" i="2"/>
  <c r="J27" i="2" s="1"/>
  <c r="I26" i="2"/>
  <c r="J26" i="2" s="1"/>
  <c r="I25" i="2"/>
  <c r="J25" i="2" s="1"/>
  <c r="I24" i="2"/>
  <c r="J24" i="2" s="1"/>
  <c r="I23" i="2"/>
  <c r="J23" i="2" s="1"/>
  <c r="I22" i="2"/>
  <c r="J22" i="2" s="1"/>
  <c r="I21" i="2"/>
  <c r="J21" i="2" s="1"/>
  <c r="I20" i="2"/>
  <c r="J20" i="2" s="1"/>
  <c r="I19" i="2"/>
  <c r="J19" i="2" s="1"/>
  <c r="I18" i="2"/>
  <c r="J18" i="2" s="1"/>
  <c r="I17" i="2"/>
  <c r="J17" i="2" s="1"/>
  <c r="I16" i="2"/>
  <c r="J16" i="2" s="1"/>
  <c r="I15" i="2"/>
  <c r="J15" i="2" s="1"/>
  <c r="I14" i="2"/>
  <c r="J14" i="2" s="1"/>
  <c r="I13" i="2"/>
  <c r="J13" i="2" s="1"/>
  <c r="I12" i="2"/>
  <c r="J12" i="2" s="1"/>
  <c r="I11" i="2"/>
  <c r="J11" i="2" s="1"/>
  <c r="I10" i="2"/>
  <c r="J10" i="2" s="1"/>
  <c r="I69" i="1"/>
  <c r="I68" i="1"/>
  <c r="J68" i="1" s="1"/>
  <c r="M68" i="1" s="1"/>
  <c r="I67" i="1"/>
  <c r="J67" i="1" s="1"/>
  <c r="M67" i="1" s="1"/>
  <c r="I66" i="1"/>
  <c r="J66" i="1" s="1"/>
  <c r="M66" i="1" s="1"/>
  <c r="I65" i="1"/>
  <c r="J65" i="1" s="1"/>
  <c r="M65" i="1" s="1"/>
  <c r="I64" i="1"/>
  <c r="J64" i="1" s="1"/>
  <c r="M64" i="1" s="1"/>
  <c r="I63" i="1"/>
  <c r="J63" i="1" s="1"/>
  <c r="M63" i="1" s="1"/>
  <c r="I62" i="1"/>
  <c r="J62" i="1" s="1"/>
  <c r="M62" i="1" s="1"/>
  <c r="I61" i="1"/>
  <c r="J61" i="1" s="1"/>
  <c r="M61" i="1" s="1"/>
  <c r="I60" i="1"/>
  <c r="J60" i="1" s="1"/>
  <c r="M60" i="1" s="1"/>
  <c r="I59" i="1"/>
  <c r="J59" i="1" s="1"/>
  <c r="M59" i="1" s="1"/>
  <c r="I58" i="1"/>
  <c r="I57" i="1"/>
  <c r="J57" i="1" s="1"/>
  <c r="M57" i="1" s="1"/>
  <c r="I56" i="1"/>
  <c r="J56" i="1" s="1"/>
  <c r="M56" i="1" s="1"/>
  <c r="I55" i="1"/>
  <c r="J55" i="1" s="1"/>
  <c r="M55" i="1" s="1"/>
  <c r="I54" i="1"/>
  <c r="J54" i="1" s="1"/>
  <c r="M54" i="1" s="1"/>
  <c r="I53" i="1"/>
  <c r="J53" i="1" s="1"/>
  <c r="M53" i="1" s="1"/>
  <c r="I52" i="1"/>
  <c r="J52" i="1" s="1"/>
  <c r="M52" i="1" s="1"/>
  <c r="I51" i="1"/>
  <c r="J51" i="1" s="1"/>
  <c r="M51" i="1" s="1"/>
  <c r="I50" i="1"/>
  <c r="J50" i="1" s="1"/>
  <c r="M50" i="1" s="1"/>
  <c r="I49" i="1"/>
  <c r="J49" i="1" s="1"/>
  <c r="M49" i="1" s="1"/>
  <c r="I48" i="1"/>
  <c r="J48" i="1" s="1"/>
  <c r="I47" i="1"/>
  <c r="J47" i="1" s="1"/>
  <c r="I46" i="1"/>
  <c r="J46" i="1" s="1"/>
  <c r="I45" i="1"/>
  <c r="J45" i="1" s="1"/>
  <c r="I44" i="1"/>
  <c r="J44" i="1" s="1"/>
  <c r="I43" i="1"/>
  <c r="J43" i="1" s="1"/>
  <c r="I42" i="1"/>
  <c r="J42" i="1" s="1"/>
  <c r="I41" i="1"/>
  <c r="J41" i="1" s="1"/>
  <c r="I40" i="1"/>
  <c r="J40" i="1" s="1"/>
  <c r="I39" i="1"/>
  <c r="J39" i="1" s="1"/>
  <c r="I38" i="1"/>
  <c r="J38" i="1" s="1"/>
  <c r="M38" i="1" s="1"/>
  <c r="I37" i="1"/>
  <c r="J37" i="1" s="1"/>
  <c r="M37" i="1" s="1"/>
  <c r="I36" i="1"/>
  <c r="J36" i="1" s="1"/>
  <c r="M36" i="1" s="1"/>
  <c r="I35" i="1"/>
  <c r="J35" i="1" s="1"/>
  <c r="M35" i="1" s="1"/>
  <c r="I34" i="1"/>
  <c r="J34" i="1" s="1"/>
  <c r="M34" i="1" s="1"/>
  <c r="I33" i="1"/>
  <c r="J33" i="1" s="1"/>
  <c r="M33" i="1" s="1"/>
  <c r="I32" i="1"/>
  <c r="J32" i="1" s="1"/>
  <c r="M32" i="1" s="1"/>
  <c r="I31" i="1"/>
  <c r="J31" i="1" s="1"/>
  <c r="M31" i="1" s="1"/>
  <c r="I30" i="1"/>
  <c r="J30" i="1" s="1"/>
  <c r="M30" i="1" s="1"/>
  <c r="M29" i="1"/>
  <c r="I29" i="1"/>
  <c r="J29" i="1" s="1"/>
  <c r="M28" i="1" s="1"/>
  <c r="I28" i="1"/>
  <c r="J28" i="1" s="1"/>
  <c r="I27" i="1"/>
  <c r="J27" i="1" s="1"/>
  <c r="M27" i="1" s="1"/>
  <c r="I26" i="1"/>
  <c r="J26" i="1" s="1"/>
  <c r="M26" i="1" s="1"/>
  <c r="I25" i="1"/>
  <c r="J25" i="1" s="1"/>
  <c r="M25" i="1" s="1"/>
  <c r="I23" i="1"/>
  <c r="J23" i="1" s="1"/>
  <c r="M23" i="1" s="1"/>
  <c r="I22" i="1"/>
  <c r="J22" i="1" s="1"/>
  <c r="M22" i="1" s="1"/>
  <c r="I21" i="1"/>
  <c r="J21" i="1" s="1"/>
  <c r="M21" i="1" s="1"/>
  <c r="I20" i="1"/>
  <c r="J20" i="1" s="1"/>
  <c r="M20" i="1" s="1"/>
  <c r="I19" i="1"/>
  <c r="J19" i="1" s="1"/>
  <c r="M19" i="1" s="1"/>
  <c r="I18" i="1"/>
  <c r="J18" i="1" s="1"/>
  <c r="M18" i="1" s="1"/>
  <c r="I17" i="1"/>
  <c r="J17" i="1" s="1"/>
  <c r="M17" i="1" s="1"/>
  <c r="I16" i="1"/>
  <c r="J16" i="1" s="1"/>
  <c r="M16" i="1" s="1"/>
  <c r="I15" i="1"/>
  <c r="J15" i="1" s="1"/>
  <c r="M15" i="1" s="1"/>
  <c r="I14" i="1"/>
  <c r="J14" i="1" s="1"/>
  <c r="M14" i="1" s="1"/>
  <c r="I13" i="1"/>
  <c r="J13" i="1" s="1"/>
  <c r="M13" i="1" s="1"/>
  <c r="I12" i="1"/>
  <c r="J12" i="1" s="1"/>
  <c r="M12" i="1" s="1"/>
  <c r="I11" i="1"/>
  <c r="I10" i="1"/>
  <c r="J10" i="1" s="1"/>
  <c r="M10" i="1" s="1"/>
  <c r="J58" i="1" l="1"/>
  <c r="M58" i="1" s="1"/>
  <c r="J50" i="2"/>
  <c r="H59" i="4"/>
  <c r="H83" i="3"/>
  <c r="H70" i="1"/>
  <c r="H54" i="6"/>
  <c r="J10" i="6"/>
  <c r="J54" i="6" s="1"/>
  <c r="J42" i="3"/>
  <c r="J57" i="3"/>
  <c r="J52" i="5"/>
  <c r="I54" i="6"/>
  <c r="H50" i="2"/>
  <c r="I50" i="2"/>
  <c r="J39" i="3"/>
  <c r="J49" i="5"/>
  <c r="J71" i="5"/>
  <c r="J76" i="5"/>
  <c r="J10" i="4"/>
  <c r="J12" i="5"/>
  <c r="J69" i="1"/>
  <c r="M69" i="1" s="1"/>
  <c r="I83" i="3"/>
  <c r="J14" i="4"/>
  <c r="J30" i="4"/>
  <c r="J11" i="1"/>
  <c r="M11" i="1" s="1"/>
  <c r="J52" i="3"/>
  <c r="I59" i="4"/>
  <c r="J27" i="4"/>
  <c r="I87" i="5"/>
  <c r="J49" i="3"/>
  <c r="J74" i="3"/>
  <c r="J35" i="4"/>
  <c r="J10" i="5"/>
  <c r="J67" i="5"/>
  <c r="J73" i="5"/>
  <c r="J78" i="5"/>
  <c r="J81" i="5"/>
  <c r="J84" i="5"/>
  <c r="H55" i="6" l="1"/>
  <c r="L55" i="6" s="1"/>
  <c r="J83" i="3"/>
  <c r="J59" i="4"/>
  <c r="J70" i="1"/>
  <c r="J87" i="5"/>
  <c r="J55" i="6" l="1"/>
  <c r="I70" i="1"/>
  <c r="I55" i="6" s="1"/>
  <c r="M70" i="1"/>
</calcChain>
</file>

<file path=xl/sharedStrings.xml><?xml version="1.0" encoding="utf-8"?>
<sst xmlns="http://schemas.openxmlformats.org/spreadsheetml/2006/main" count="746" uniqueCount="242">
  <si>
    <t>ANEXO II - DETALHAMENTO DA DESPESA ORÇAMENTÁRIA</t>
  </si>
  <si>
    <t xml:space="preserve">Órgão: Ministério do Desenvolvimento e Assistência Social, Família e Combate à Fome </t>
  </si>
  <si>
    <t>Unidade: Serviço Social do Comércio (Sesc) – Orçamento-Programa 2024</t>
  </si>
  <si>
    <t>Programa: Educação</t>
  </si>
  <si>
    <t>Objetivo do Programa: Assegurar ao trabalhador do comércio de bens, serviços, turismo e seus dependentes o acesso à educação, de forma a promover a sua valorização e integração na comunidade.</t>
  </si>
  <si>
    <t>Indicadores do Programa:</t>
  </si>
  <si>
    <t>Alcance da meta estabelecida ou custo médio das ações</t>
  </si>
  <si>
    <t>Função</t>
  </si>
  <si>
    <t>Subfunção</t>
  </si>
  <si>
    <t>Cod</t>
  </si>
  <si>
    <t>Ação</t>
  </si>
  <si>
    <t>Meta de Desempenho</t>
  </si>
  <si>
    <t>Grupo de Despesa</t>
  </si>
  <si>
    <t>Valor Orçado</t>
  </si>
  <si>
    <t>Acréscimo / Redução</t>
  </si>
  <si>
    <t>Valor Final</t>
  </si>
  <si>
    <t>Atividade</t>
  </si>
  <si>
    <t>Realização</t>
  </si>
  <si>
    <t>Meta</t>
  </si>
  <si>
    <t>Grupo da Despesa</t>
  </si>
  <si>
    <t>08 Assistência Social</t>
  </si>
  <si>
    <t>365 – Educação Infantil</t>
  </si>
  <si>
    <t>Atividade Educação Infantil</t>
  </si>
  <si>
    <t xml:space="preserve">Creche </t>
  </si>
  <si>
    <t>Pessoal e Encargos Sociais - Aplicações Diretas</t>
  </si>
  <si>
    <t>3.1.90.00</t>
  </si>
  <si>
    <t xml:space="preserve">Pré-escola </t>
  </si>
  <si>
    <t>Outras Despesas Correntes - Transf. a Instit. Privadas s/Fins Lucrativos</t>
  </si>
  <si>
    <t>3.3.50.00</t>
  </si>
  <si>
    <t>Outras Despesas Correntes - Aplicações Diretas</t>
  </si>
  <si>
    <t>3.3.90.00</t>
  </si>
  <si>
    <t>Investimentos - Aplicações Diretas</t>
  </si>
  <si>
    <t>4.4.90.00</t>
  </si>
  <si>
    <t>Inversões Financeiras - Aplicações Diretas</t>
  </si>
  <si>
    <t>4.5.90.00</t>
  </si>
  <si>
    <t>361 – Ensino Fundamental</t>
  </si>
  <si>
    <t>Atividade Ensino Fundamental</t>
  </si>
  <si>
    <t>Anos iniciais</t>
  </si>
  <si>
    <t xml:space="preserve">Anos finais </t>
  </si>
  <si>
    <t>Progressão Parcial</t>
  </si>
  <si>
    <t>362 – Ensino Médio</t>
  </si>
  <si>
    <t>Atividade Ensino Médio</t>
  </si>
  <si>
    <t>Anos letivos</t>
  </si>
  <si>
    <t>366 – Educação de Jovens e Adultos</t>
  </si>
  <si>
    <t>Atividade Educação de Jovens e Adultos</t>
  </si>
  <si>
    <t xml:space="preserve">Alfabetização </t>
  </si>
  <si>
    <t xml:space="preserve">Anos iniciais do ens. fund. </t>
  </si>
  <si>
    <t xml:space="preserve">Anos finais do ens. fund. </t>
  </si>
  <si>
    <t xml:space="preserve">Ensino médio </t>
  </si>
  <si>
    <t>Atividade Educação Complementar</t>
  </si>
  <si>
    <t>Cursos</t>
  </si>
  <si>
    <t>Oficinas</t>
  </si>
  <si>
    <t>Palestras</t>
  </si>
  <si>
    <t>Congressos</t>
  </si>
  <si>
    <t>Seminários</t>
  </si>
  <si>
    <t>Atividade Cursos de Valorização Social</t>
  </si>
  <si>
    <t>Atividade Educação em Ciências e Humanidades</t>
  </si>
  <si>
    <t>Apresentação</t>
  </si>
  <si>
    <t xml:space="preserve">Cursos </t>
  </si>
  <si>
    <t xml:space="preserve">Debates </t>
  </si>
  <si>
    <t xml:space="preserve">Exposições </t>
  </si>
  <si>
    <t xml:space="preserve">Oficinas </t>
  </si>
  <si>
    <t xml:space="preserve">Palestras </t>
  </si>
  <si>
    <t>4.6.90.00</t>
  </si>
  <si>
    <t xml:space="preserve">Rodas de conversa </t>
  </si>
  <si>
    <t xml:space="preserve">Visitas mediadas </t>
  </si>
  <si>
    <t>Vivência</t>
  </si>
  <si>
    <t>Internet</t>
  </si>
  <si>
    <t>Prog. de TV - Audiência</t>
  </si>
  <si>
    <t>Prog. de TV - Transmissão</t>
  </si>
  <si>
    <t>Publicações</t>
  </si>
  <si>
    <t>Livros distribuídos</t>
  </si>
  <si>
    <t>Outras Publicações</t>
  </si>
  <si>
    <t>Outras</t>
  </si>
  <si>
    <t>122 – Administração Geral</t>
  </si>
  <si>
    <t>Atividade Comunicação Institucional</t>
  </si>
  <si>
    <t>DN/DDRR</t>
  </si>
  <si>
    <t>Atividade Infraestrutura, Operações e Serviços</t>
  </si>
  <si>
    <t>Atividade Pesquisas e Estudos Especializados</t>
  </si>
  <si>
    <t>Atividade Desenvolvimento de Projetos-Piloto</t>
  </si>
  <si>
    <t>Atividade Direção, Coordenação e Supervisão</t>
  </si>
  <si>
    <t>Atividade Cooperação Financeira</t>
  </si>
  <si>
    <t>DDRR</t>
  </si>
  <si>
    <t>Atividade Cooperação Técnica</t>
  </si>
  <si>
    <t>Atividade Capacitação e Desenvolvimento de Pessoas</t>
  </si>
  <si>
    <t>Nº Funcionários Capacitados</t>
  </si>
  <si>
    <t>Implantação, Ampliação e Modernização de Unidades Físicas</t>
  </si>
  <si>
    <t>UUOO</t>
  </si>
  <si>
    <t>Total do Programa Educação</t>
  </si>
  <si>
    <t>Programa: Saúde</t>
  </si>
  <si>
    <t>Objetivo do Programa: Assegurar ao trabalhador do comércio de bens, serviços, turismo e seus dependentes o acesso à saúde, de forma a promover a sua valorização e integração na comunidade.</t>
  </si>
  <si>
    <t>08  Assistência Social</t>
  </si>
  <si>
    <t>301 – Atenção Básica</t>
  </si>
  <si>
    <t>Atividade Nutrição</t>
  </si>
  <si>
    <t xml:space="preserve">Clínica ambulatorial </t>
  </si>
  <si>
    <t xml:space="preserve">Lanche </t>
  </si>
  <si>
    <t xml:space="preserve">Refeições </t>
  </si>
  <si>
    <t xml:space="preserve">Sessão diagnóstica </t>
  </si>
  <si>
    <t>Atividade Saúde Bucal</t>
  </si>
  <si>
    <t xml:space="preserve">Sessão clínica </t>
  </si>
  <si>
    <t>Atividade Educação em Saúde</t>
  </si>
  <si>
    <t xml:space="preserve">Campanha </t>
  </si>
  <si>
    <t xml:space="preserve">Curso </t>
  </si>
  <si>
    <t xml:space="preserve">Encontro </t>
  </si>
  <si>
    <t xml:space="preserve">Exposição mediada </t>
  </si>
  <si>
    <t xml:space="preserve">Oficina </t>
  </si>
  <si>
    <t xml:space="preserve">Orientação </t>
  </si>
  <si>
    <t xml:space="preserve">Palestra </t>
  </si>
  <si>
    <t xml:space="preserve">Roda de conversa </t>
  </si>
  <si>
    <t xml:space="preserve">Videodebate </t>
  </si>
  <si>
    <t xml:space="preserve">Vivência </t>
  </si>
  <si>
    <t>Atividade Cuidado Terapêutico</t>
  </si>
  <si>
    <t>Clínicas ambulatoriais</t>
  </si>
  <si>
    <t xml:space="preserve">Rotinas de cuidado </t>
  </si>
  <si>
    <t>Exames por imagem</t>
  </si>
  <si>
    <t xml:space="preserve">Práticas Coletivas </t>
  </si>
  <si>
    <t>Total do Programa Saúde</t>
  </si>
  <si>
    <t>Programa: Cultura</t>
  </si>
  <si>
    <t>Objetivo do Programa: Assegurar ao trabalhador do comércio de bens, serviços, turismo e seus dependentes o acesso à cultura, de forma a promover a sua valorização e integração na comunidade.</t>
  </si>
  <si>
    <t>392 – Difusão Cultural</t>
  </si>
  <si>
    <t>Atividade Artes Cênicas</t>
  </si>
  <si>
    <t xml:space="preserve">Apresentações </t>
  </si>
  <si>
    <t>Desenv. de experimentações</t>
  </si>
  <si>
    <t xml:space="preserve">Incent. artísticos </t>
  </si>
  <si>
    <t xml:space="preserve">Intervenções urbanas </t>
  </si>
  <si>
    <t>Atividade Artes Visuais</t>
  </si>
  <si>
    <t xml:space="preserve">Debate </t>
  </si>
  <si>
    <r>
      <t xml:space="preserve">Desenv. de </t>
    </r>
    <r>
      <rPr>
        <sz val="9"/>
        <color rgb="FF000000"/>
        <rFont val="Times New Roman"/>
        <family val="1"/>
      </rPr>
      <t>experimentações</t>
    </r>
  </si>
  <si>
    <t xml:space="preserve">Expo. de arte </t>
  </si>
  <si>
    <t xml:space="preserve">Incent. artístico </t>
  </si>
  <si>
    <t xml:space="preserve">Intervenção urbana </t>
  </si>
  <si>
    <t xml:space="preserve">Performance </t>
  </si>
  <si>
    <t xml:space="preserve">Visita mediada à exposição </t>
  </si>
  <si>
    <t>Atividade Música</t>
  </si>
  <si>
    <t xml:space="preserve">Apresentação </t>
  </si>
  <si>
    <t xml:space="preserve">Desenv. de experiment. </t>
  </si>
  <si>
    <t xml:space="preserve">Exposição </t>
  </si>
  <si>
    <t>Atividade Literatura</t>
  </si>
  <si>
    <t>Debate</t>
  </si>
  <si>
    <t xml:space="preserve">Desenv. de experimentações </t>
  </si>
  <si>
    <t>Mediação</t>
  </si>
  <si>
    <t>Palestra</t>
  </si>
  <si>
    <t>Atividade Audiovisual</t>
  </si>
  <si>
    <t xml:space="preserve">Exibição </t>
  </si>
  <si>
    <t>Atividade Biblioteca</t>
  </si>
  <si>
    <t xml:space="preserve">Captação e difusão de livros </t>
  </si>
  <si>
    <t xml:space="preserve">Consulta </t>
  </si>
  <si>
    <t xml:space="preserve">Empréstimo </t>
  </si>
  <si>
    <t>Pesquisa doc.</t>
  </si>
  <si>
    <t>Total do Programa Cultura</t>
  </si>
  <si>
    <t>Programa: Lazer</t>
  </si>
  <si>
    <t>Objetivo do Programa: Assegurar ao trabalhador do comércio de bens, serviços, turismo e seus dependentes o acesso ao lazer, de forma a promover a sua valorização e integração na comunidade.</t>
  </si>
  <si>
    <t>813 – Lazer</t>
  </si>
  <si>
    <t>Atividade Desenvolvimento Físico-Esportivo</t>
  </si>
  <si>
    <t xml:space="preserve">Avaliação </t>
  </si>
  <si>
    <t xml:space="preserve">Reavaliação </t>
  </si>
  <si>
    <t>Apresentação esportiva</t>
  </si>
  <si>
    <t xml:space="preserve">Aula especial </t>
  </si>
  <si>
    <t xml:space="preserve">Competição </t>
  </si>
  <si>
    <t xml:space="preserve">Treino </t>
  </si>
  <si>
    <t xml:space="preserve">Exercício físico coletivo </t>
  </si>
  <si>
    <t xml:space="preserve">Exercício físico individual </t>
  </si>
  <si>
    <t xml:space="preserve">Esporte coletivo </t>
  </si>
  <si>
    <t xml:space="preserve">Esporte individual </t>
  </si>
  <si>
    <t xml:space="preserve">Esporte radical e da natureza </t>
  </si>
  <si>
    <t xml:space="preserve">Luta </t>
  </si>
  <si>
    <t xml:space="preserve">Multipráticas esportivas </t>
  </si>
  <si>
    <t>Atividade Recreação</t>
  </si>
  <si>
    <t xml:space="preserve">Colônia de Férias </t>
  </si>
  <si>
    <t xml:space="preserve">Festa/Festividade </t>
  </si>
  <si>
    <t xml:space="preserve">Frequência a parque aquático </t>
  </si>
  <si>
    <t xml:space="preserve">Jogos, brinquedos e brincadeiras </t>
  </si>
  <si>
    <t xml:space="preserve">Jogos de salão </t>
  </si>
  <si>
    <t xml:space="preserve">Passeio recreativo </t>
  </si>
  <si>
    <t xml:space="preserve">Recreação esportiva </t>
  </si>
  <si>
    <t xml:space="preserve">Reunião dançante </t>
  </si>
  <si>
    <t xml:space="preserve">Sarau recreativo </t>
  </si>
  <si>
    <t>Atividade Turismo Social</t>
  </si>
  <si>
    <t xml:space="preserve">Excursão </t>
  </si>
  <si>
    <t xml:space="preserve">Passeio </t>
  </si>
  <si>
    <t xml:space="preserve">Hospedagem </t>
  </si>
  <si>
    <t xml:space="preserve">Hospedagem day-use </t>
  </si>
  <si>
    <t xml:space="preserve">Passeio local </t>
  </si>
  <si>
    <t xml:space="preserve">Traslado </t>
  </si>
  <si>
    <t>Total do Programa Lazer</t>
  </si>
  <si>
    <t>Programa: Assistência</t>
  </si>
  <si>
    <t>Objetivo do Programa: Assegurar ao trabalhador do comércio de bens, serviços, turismo e seus dependentes o acesso às ações educativas e sociais, de forma a promover a sua valorização e integração na comunidade.</t>
  </si>
  <si>
    <t>244 – Assistência Comunitária</t>
  </si>
  <si>
    <t>Atividade Desenvolvimento Comunitário</t>
  </si>
  <si>
    <t xml:space="preserve"> Campanha </t>
  </si>
  <si>
    <t xml:space="preserve"> Curso </t>
  </si>
  <si>
    <t xml:space="preserve"> Encontro </t>
  </si>
  <si>
    <t xml:space="preserve"> Oficina </t>
  </si>
  <si>
    <t xml:space="preserve"> Palestra </t>
  </si>
  <si>
    <t xml:space="preserve"> Reunião </t>
  </si>
  <si>
    <t xml:space="preserve"> Roda de conversa </t>
  </si>
  <si>
    <t>Atividade Segurança Alimentar e Apoio Social</t>
  </si>
  <si>
    <t>Campanha</t>
  </si>
  <si>
    <t>Alimentos:</t>
  </si>
  <si>
    <t>Arrecadação (kg)</t>
  </si>
  <si>
    <t xml:space="preserve">Distribuição (kg) </t>
  </si>
  <si>
    <t xml:space="preserve">Doadores </t>
  </si>
  <si>
    <t>Entidades cadastradas</t>
  </si>
  <si>
    <t xml:space="preserve">Pessoas cadastradas </t>
  </si>
  <si>
    <t>Vestuário:</t>
  </si>
  <si>
    <t>Arrec. (Unid)</t>
  </si>
  <si>
    <t xml:space="preserve">Distrib. (Unid) </t>
  </si>
  <si>
    <t>Beneficiados</t>
  </si>
  <si>
    <t>Entidades benefidiadas</t>
  </si>
  <si>
    <t>Prod. higiene pessoal:</t>
  </si>
  <si>
    <t>Produtos de limpeza:</t>
  </si>
  <si>
    <t>Outros:</t>
  </si>
  <si>
    <t>Atividade Trabalho Social com Grupos</t>
  </si>
  <si>
    <t xml:space="preserve"> Ação de voluntariado </t>
  </si>
  <si>
    <t xml:space="preserve"> Consulta social </t>
  </si>
  <si>
    <t>Visita domiciliar, inst. e com.</t>
  </si>
  <si>
    <t>Grupos:</t>
  </si>
  <si>
    <t>Clientes</t>
  </si>
  <si>
    <t>Número</t>
  </si>
  <si>
    <t>Atividade Assistência Especializada</t>
  </si>
  <si>
    <t xml:space="preserve">Odontologia </t>
  </si>
  <si>
    <t xml:space="preserve">Turismo Social (hospedagem) </t>
  </si>
  <si>
    <t xml:space="preserve">Turismo Social (excursões) </t>
  </si>
  <si>
    <t xml:space="preserve">Outros </t>
  </si>
  <si>
    <t>Orientações</t>
  </si>
  <si>
    <t>Referenciação de Serviços</t>
  </si>
  <si>
    <t>Total do Programa Assistência</t>
  </si>
  <si>
    <t>Programa: Administração</t>
  </si>
  <si>
    <t>Objetivo do Programa: Assegurar a realização de ações de apoio administrativo necessárias à consecução dos objetivos do Sesc</t>
  </si>
  <si>
    <t>Atividade Deliberação</t>
  </si>
  <si>
    <t>Atividade Administração de Pessoal</t>
  </si>
  <si>
    <t>Quantitativo de Funcionários</t>
  </si>
  <si>
    <t>Atividade Logística e Patrimônio</t>
  </si>
  <si>
    <t>Atividade Gestão de Tecnologia da Informação e Telecomunicação</t>
  </si>
  <si>
    <t>Atividade Programação e Avaliação</t>
  </si>
  <si>
    <t>Atividade Serviços Financeiros</t>
  </si>
  <si>
    <t>Atividade Controladoria, Auditoria e Fiscalização</t>
  </si>
  <si>
    <t>Atividade Relacionamento com Clientes</t>
  </si>
  <si>
    <t>Credenciais</t>
  </si>
  <si>
    <t>Atividade Serviços Jurídicos</t>
  </si>
  <si>
    <t>Total do Programa Administração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</si>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</sst>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43" formatCode="_-* #,##0.00_-;\-* #,##0.00_-;_-* &quot;-&quot;??_-;_-@_-"/>
  </numFmts>
  <fonts count="11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theme="1"/>
      <name val="Times New Roman"/>
      <family val="1"/>
    </font>
    <font>
      <b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207">
    <xf numFmtId="0" fontId="0" fillId="0" borderId="0" xfId="0"/>
    <xf numFmtId="0" fontId="3" fillId="0" borderId="2" xfId="1" applyFont="1" applyBorder="1" applyAlignment="1">
      <alignment vertical="center"/>
    </xf>
    <xf numFmtId="0" fontId="3" fillId="0" borderId="3" xfId="1" applyFont="1" applyBorder="1" applyAlignment="1">
      <alignment vertical="center"/>
    </xf>
    <xf numFmtId="0" fontId="3" fillId="0" borderId="0" xfId="1" applyFont="1" applyAlignment="1">
      <alignment vertical="center"/>
    </xf>
    <xf numFmtId="0" fontId="3" fillId="0" borderId="4" xfId="1" applyFont="1" applyBorder="1" applyAlignment="1">
      <alignment vertical="center"/>
    </xf>
    <xf numFmtId="0" fontId="4" fillId="0" borderId="0" xfId="1" applyFont="1" applyAlignment="1">
      <alignment vertical="center" wrapText="1"/>
    </xf>
    <xf numFmtId="0" fontId="4" fillId="0" borderId="5" xfId="1" applyFont="1" applyBorder="1" applyAlignment="1">
      <alignment vertical="center" wrapText="1"/>
    </xf>
    <xf numFmtId="0" fontId="4" fillId="0" borderId="0" xfId="1" quotePrefix="1" applyFont="1" applyAlignment="1">
      <alignment vertical="center" wrapText="1"/>
    </xf>
    <xf numFmtId="0" fontId="4" fillId="0" borderId="5" xfId="1" quotePrefix="1" applyFont="1" applyBorder="1" applyAlignment="1">
      <alignment vertical="center" wrapText="1"/>
    </xf>
    <xf numFmtId="0" fontId="4" fillId="0" borderId="0" xfId="1" applyFont="1" applyAlignment="1">
      <alignment vertical="center"/>
    </xf>
    <xf numFmtId="0" fontId="3" fillId="0" borderId="6" xfId="1" applyFont="1" applyBorder="1" applyAlignment="1">
      <alignment vertical="center"/>
    </xf>
    <xf numFmtId="8" fontId="5" fillId="0" borderId="7" xfId="1" applyNumberFormat="1" applyFont="1" applyBorder="1" applyAlignment="1">
      <alignment horizontal="left" vertical="center" wrapText="1"/>
    </xf>
    <xf numFmtId="0" fontId="4" fillId="0" borderId="7" xfId="1" applyFont="1" applyBorder="1" applyAlignment="1">
      <alignment vertical="center" wrapText="1"/>
    </xf>
    <xf numFmtId="0" fontId="3" fillId="0" borderId="7" xfId="1" applyFont="1" applyBorder="1" applyAlignment="1">
      <alignment vertical="center" wrapText="1"/>
    </xf>
    <xf numFmtId="8" fontId="5" fillId="0" borderId="8" xfId="1" applyNumberFormat="1" applyFont="1" applyBorder="1" applyAlignment="1">
      <alignment horizontal="right" vertical="center" wrapText="1"/>
    </xf>
    <xf numFmtId="8" fontId="5" fillId="0" borderId="7" xfId="1" applyNumberFormat="1" applyFont="1" applyBorder="1" applyAlignment="1">
      <alignment horizontal="right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6" fillId="0" borderId="11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5" fillId="0" borderId="9" xfId="1" applyFont="1" applyBorder="1" applyAlignment="1">
      <alignment vertical="top"/>
    </xf>
    <xf numFmtId="0" fontId="5" fillId="0" borderId="9" xfId="1" applyFont="1" applyBorder="1" applyAlignment="1">
      <alignment vertical="top" wrapText="1"/>
    </xf>
    <xf numFmtId="0" fontId="5" fillId="0" borderId="9" xfId="1" applyFont="1" applyBorder="1" applyAlignment="1">
      <alignment vertical="center" wrapText="1"/>
    </xf>
    <xf numFmtId="0" fontId="5" fillId="0" borderId="9" xfId="1" applyFont="1" applyBorder="1" applyAlignment="1">
      <alignment horizontal="left" vertical="center" wrapText="1"/>
    </xf>
    <xf numFmtId="3" fontId="5" fillId="0" borderId="9" xfId="1" applyNumberFormat="1" applyFont="1" applyBorder="1" applyAlignment="1">
      <alignment vertical="center"/>
    </xf>
    <xf numFmtId="43" fontId="5" fillId="0" borderId="9" xfId="1" applyNumberFormat="1" applyFont="1" applyBorder="1" applyAlignment="1">
      <alignment horizontal="right" vertical="center" wrapText="1"/>
    </xf>
    <xf numFmtId="0" fontId="3" fillId="0" borderId="0" xfId="1" applyFont="1" applyAlignment="1">
      <alignment horizontal="center" vertical="center"/>
    </xf>
    <xf numFmtId="0" fontId="3" fillId="0" borderId="12" xfId="1" applyFont="1" applyBorder="1" applyAlignment="1">
      <alignment vertical="top"/>
    </xf>
    <xf numFmtId="0" fontId="5" fillId="0" borderId="12" xfId="1" applyFont="1" applyBorder="1" applyAlignment="1">
      <alignment vertical="top" wrapText="1"/>
    </xf>
    <xf numFmtId="0" fontId="5" fillId="0" borderId="12" xfId="1" applyFont="1" applyBorder="1" applyAlignment="1">
      <alignment vertical="center" wrapText="1"/>
    </xf>
    <xf numFmtId="0" fontId="5" fillId="0" borderId="12" xfId="1" applyFont="1" applyBorder="1" applyAlignment="1">
      <alignment horizontal="left" vertical="center" wrapText="1"/>
    </xf>
    <xf numFmtId="3" fontId="5" fillId="0" borderId="12" xfId="1" applyNumberFormat="1" applyFont="1" applyBorder="1" applyAlignment="1">
      <alignment vertical="center"/>
    </xf>
    <xf numFmtId="43" fontId="5" fillId="0" borderId="12" xfId="1" applyNumberFormat="1" applyFont="1" applyBorder="1" applyAlignment="1">
      <alignment horizontal="right" vertical="center" wrapText="1"/>
    </xf>
    <xf numFmtId="0" fontId="3" fillId="0" borderId="0" xfId="1" quotePrefix="1" applyFont="1" applyAlignment="1">
      <alignment vertical="center"/>
    </xf>
    <xf numFmtId="3" fontId="5" fillId="0" borderId="9" xfId="1" applyNumberFormat="1" applyFont="1" applyBorder="1" applyAlignment="1">
      <alignment horizontal="right" vertical="center"/>
    </xf>
    <xf numFmtId="0" fontId="3" fillId="0" borderId="12" xfId="1" applyFont="1" applyBorder="1" applyAlignment="1">
      <alignment vertical="top" wrapText="1"/>
    </xf>
    <xf numFmtId="3" fontId="5" fillId="0" borderId="12" xfId="1" applyNumberFormat="1" applyFont="1" applyBorder="1" applyAlignment="1">
      <alignment horizontal="right" vertical="center"/>
    </xf>
    <xf numFmtId="0" fontId="3" fillId="0" borderId="13" xfId="1" applyFont="1" applyBorder="1" applyAlignment="1">
      <alignment vertical="top" wrapText="1"/>
    </xf>
    <xf numFmtId="0" fontId="3" fillId="0" borderId="0" xfId="1" applyFont="1" applyAlignment="1">
      <alignment vertical="center" wrapText="1"/>
    </xf>
    <xf numFmtId="43" fontId="5" fillId="0" borderId="12" xfId="1" applyNumberFormat="1" applyFont="1" applyBorder="1" applyAlignment="1">
      <alignment horizontal="right" vertical="center"/>
    </xf>
    <xf numFmtId="0" fontId="3" fillId="0" borderId="12" xfId="1" applyFont="1" applyBorder="1" applyAlignment="1">
      <alignment vertical="center" wrapText="1"/>
    </xf>
    <xf numFmtId="0" fontId="3" fillId="0" borderId="11" xfId="1" applyFont="1" applyBorder="1" applyAlignment="1">
      <alignment vertical="top" wrapText="1"/>
    </xf>
    <xf numFmtId="0" fontId="5" fillId="0" borderId="11" xfId="1" applyFont="1" applyBorder="1" applyAlignment="1">
      <alignment horizontal="left" vertical="center" wrapText="1"/>
    </xf>
    <xf numFmtId="3" fontId="5" fillId="0" borderId="11" xfId="1" applyNumberFormat="1" applyFont="1" applyBorder="1" applyAlignment="1">
      <alignment horizontal="right" vertical="center"/>
    </xf>
    <xf numFmtId="0" fontId="3" fillId="0" borderId="11" xfId="1" applyFont="1" applyBorder="1" applyAlignment="1">
      <alignment vertical="center" wrapText="1"/>
    </xf>
    <xf numFmtId="43" fontId="5" fillId="0" borderId="11" xfId="1" applyNumberFormat="1" applyFont="1" applyBorder="1" applyAlignment="1">
      <alignment horizontal="right" vertical="center"/>
    </xf>
    <xf numFmtId="0" fontId="9" fillId="0" borderId="14" xfId="1" applyFont="1" applyBorder="1" applyAlignment="1">
      <alignment horizontal="left" vertical="center"/>
    </xf>
    <xf numFmtId="0" fontId="9" fillId="0" borderId="15" xfId="1" applyFont="1" applyBorder="1" applyAlignment="1">
      <alignment horizontal="left" vertical="center" wrapText="1"/>
    </xf>
    <xf numFmtId="0" fontId="9" fillId="0" borderId="15" xfId="1" applyFont="1" applyBorder="1" applyAlignment="1">
      <alignment horizontal="right" vertical="center"/>
    </xf>
    <xf numFmtId="0" fontId="9" fillId="0" borderId="16" xfId="1" applyFont="1" applyBorder="1" applyAlignment="1">
      <alignment vertical="center" wrapText="1"/>
    </xf>
    <xf numFmtId="43" fontId="9" fillId="0" borderId="10" xfId="1" applyNumberFormat="1" applyFont="1" applyBorder="1" applyAlignment="1">
      <alignment horizontal="right" vertical="center" wrapText="1"/>
    </xf>
    <xf numFmtId="0" fontId="3" fillId="0" borderId="0" xfId="1" applyFont="1" applyAlignment="1">
      <alignment horizontal="left" vertical="center" wrapText="1"/>
    </xf>
    <xf numFmtId="4" fontId="3" fillId="0" borderId="0" xfId="1" applyNumberFormat="1" applyFont="1" applyAlignment="1">
      <alignment vertical="center" wrapText="1"/>
    </xf>
    <xf numFmtId="0" fontId="1" fillId="0" borderId="0" xfId="1"/>
    <xf numFmtId="0" fontId="1" fillId="0" borderId="4" xfId="1" applyBorder="1" applyAlignment="1">
      <alignment vertical="center"/>
    </xf>
    <xf numFmtId="0" fontId="4" fillId="0" borderId="5" xfId="1" applyFont="1" applyBorder="1" applyAlignment="1">
      <alignment vertical="center"/>
    </xf>
    <xf numFmtId="0" fontId="1" fillId="0" borderId="5" xfId="1" applyBorder="1" applyAlignment="1">
      <alignment vertical="center"/>
    </xf>
    <xf numFmtId="0" fontId="1" fillId="0" borderId="0" xfId="1" applyAlignment="1">
      <alignment vertical="center" wrapText="1"/>
    </xf>
    <xf numFmtId="0" fontId="1" fillId="0" borderId="5" xfId="1" applyBorder="1" applyAlignment="1">
      <alignment vertical="center" wrapText="1"/>
    </xf>
    <xf numFmtId="0" fontId="1" fillId="0" borderId="6" xfId="1" applyBorder="1" applyAlignment="1">
      <alignment vertical="center"/>
    </xf>
    <xf numFmtId="0" fontId="1" fillId="0" borderId="7" xfId="1" applyBorder="1" applyAlignment="1">
      <alignment vertical="center" wrapText="1"/>
    </xf>
    <xf numFmtId="0" fontId="2" fillId="0" borderId="0" xfId="1" applyFont="1" applyAlignment="1">
      <alignment horizontal="center" vertical="center"/>
    </xf>
    <xf numFmtId="3" fontId="5" fillId="0" borderId="9" xfId="1" applyNumberFormat="1" applyFont="1" applyBorder="1" applyAlignment="1">
      <alignment horizontal="right" vertical="center" wrapText="1"/>
    </xf>
    <xf numFmtId="3" fontId="5" fillId="0" borderId="12" xfId="1" applyNumberFormat="1" applyFont="1" applyBorder="1" applyAlignment="1">
      <alignment horizontal="right" vertical="center" wrapText="1"/>
    </xf>
    <xf numFmtId="0" fontId="5" fillId="0" borderId="11" xfId="1" applyFont="1" applyBorder="1" applyAlignment="1">
      <alignment vertical="center" wrapText="1"/>
    </xf>
    <xf numFmtId="3" fontId="5" fillId="0" borderId="11" xfId="1" applyNumberFormat="1" applyFont="1" applyBorder="1" applyAlignment="1">
      <alignment horizontal="right" vertical="center" wrapText="1"/>
    </xf>
    <xf numFmtId="43" fontId="5" fillId="0" borderId="11" xfId="1" applyNumberFormat="1" applyFont="1" applyBorder="1" applyAlignment="1">
      <alignment horizontal="right" vertical="center" wrapText="1"/>
    </xf>
    <xf numFmtId="43" fontId="3" fillId="0" borderId="11" xfId="1" applyNumberFormat="1" applyFont="1" applyBorder="1" applyAlignment="1">
      <alignment vertical="center" wrapText="1"/>
    </xf>
    <xf numFmtId="3" fontId="5" fillId="0" borderId="9" xfId="1" applyNumberFormat="1" applyFont="1" applyBorder="1" applyAlignment="1">
      <alignment vertical="center" wrapText="1"/>
    </xf>
    <xf numFmtId="3" fontId="5" fillId="0" borderId="12" xfId="1" applyNumberFormat="1" applyFont="1" applyBorder="1" applyAlignment="1">
      <alignment vertical="center" wrapText="1"/>
    </xf>
    <xf numFmtId="0" fontId="8" fillId="0" borderId="9" xfId="1" applyFont="1" applyBorder="1" applyAlignment="1">
      <alignment vertical="center" wrapText="1"/>
    </xf>
    <xf numFmtId="0" fontId="9" fillId="0" borderId="14" xfId="1" applyFont="1" applyBorder="1" applyAlignment="1">
      <alignment vertical="center"/>
    </xf>
    <xf numFmtId="0" fontId="9" fillId="0" borderId="15" xfId="1" applyFont="1" applyBorder="1" applyAlignment="1">
      <alignment vertical="center" wrapText="1"/>
    </xf>
    <xf numFmtId="0" fontId="9" fillId="0" borderId="7" xfId="1" applyFont="1" applyBorder="1" applyAlignment="1">
      <alignment vertical="center" wrapText="1"/>
    </xf>
    <xf numFmtId="0" fontId="9" fillId="0" borderId="14" xfId="1" applyFont="1" applyBorder="1" applyAlignment="1">
      <alignment vertical="center" wrapText="1"/>
    </xf>
    <xf numFmtId="0" fontId="9" fillId="0" borderId="15" xfId="1" applyFont="1" applyBorder="1" applyAlignment="1">
      <alignment horizontal="right" vertical="center" wrapText="1"/>
    </xf>
    <xf numFmtId="43" fontId="9" fillId="0" borderId="16" xfId="1" applyNumberFormat="1" applyFont="1" applyBorder="1" applyAlignment="1">
      <alignment horizontal="right" vertical="center" wrapText="1"/>
    </xf>
    <xf numFmtId="0" fontId="1" fillId="0" borderId="0" xfId="1" applyAlignment="1">
      <alignment horizontal="left" vertical="center" wrapText="1"/>
    </xf>
    <xf numFmtId="0" fontId="1" fillId="0" borderId="5" xfId="1" applyBorder="1"/>
    <xf numFmtId="0" fontId="1" fillId="0" borderId="7" xfId="1" applyBorder="1" applyAlignment="1">
      <alignment horizontal="left" vertical="center" wrapText="1"/>
    </xf>
    <xf numFmtId="0" fontId="1" fillId="0" borderId="7" xfId="1" applyBorder="1" applyAlignment="1">
      <alignment vertical="center"/>
    </xf>
    <xf numFmtId="0" fontId="1" fillId="0" borderId="8" xfId="1" applyBorder="1" applyAlignment="1">
      <alignment vertical="center"/>
    </xf>
    <xf numFmtId="43" fontId="5" fillId="0" borderId="9" xfId="1" applyNumberFormat="1" applyFont="1" applyBorder="1" applyAlignment="1">
      <alignment vertical="center" wrapText="1"/>
    </xf>
    <xf numFmtId="0" fontId="8" fillId="0" borderId="12" xfId="1" applyFont="1" applyBorder="1" applyAlignment="1">
      <alignment vertical="center" wrapText="1"/>
    </xf>
    <xf numFmtId="43" fontId="5" fillId="0" borderId="12" xfId="1" applyNumberFormat="1" applyFont="1" applyBorder="1" applyAlignment="1">
      <alignment vertical="center" wrapText="1"/>
    </xf>
    <xf numFmtId="0" fontId="5" fillId="0" borderId="11" xfId="1" applyFont="1" applyBorder="1" applyAlignment="1">
      <alignment vertical="top" wrapText="1"/>
    </xf>
    <xf numFmtId="0" fontId="8" fillId="0" borderId="11" xfId="1" applyFont="1" applyBorder="1" applyAlignment="1">
      <alignment vertical="center" wrapText="1"/>
    </xf>
    <xf numFmtId="43" fontId="5" fillId="0" borderId="11" xfId="1" applyNumberFormat="1" applyFont="1" applyBorder="1" applyAlignment="1">
      <alignment vertical="center" wrapText="1"/>
    </xf>
    <xf numFmtId="0" fontId="5" fillId="0" borderId="13" xfId="1" applyFont="1" applyBorder="1" applyAlignment="1">
      <alignment vertical="top" wrapText="1"/>
    </xf>
    <xf numFmtId="0" fontId="1" fillId="0" borderId="0" xfId="1" applyAlignment="1">
      <alignment horizontal="center" vertical="center"/>
    </xf>
    <xf numFmtId="0" fontId="8" fillId="0" borderId="9" xfId="1" applyFont="1" applyBorder="1" applyAlignment="1">
      <alignment vertical="top" wrapText="1"/>
    </xf>
    <xf numFmtId="0" fontId="8" fillId="0" borderId="12" xfId="1" applyFont="1" applyBorder="1" applyAlignment="1">
      <alignment vertical="top" wrapText="1"/>
    </xf>
    <xf numFmtId="0" fontId="8" fillId="0" borderId="13" xfId="1" applyFont="1" applyBorder="1" applyAlignment="1">
      <alignment vertical="top" wrapText="1"/>
    </xf>
    <xf numFmtId="0" fontId="5" fillId="0" borderId="9" xfId="1" applyFont="1" applyBorder="1" applyAlignment="1">
      <alignment horizontal="left" vertical="top" wrapText="1"/>
    </xf>
    <xf numFmtId="43" fontId="10" fillId="0" borderId="8" xfId="1" applyNumberFormat="1" applyFont="1" applyBorder="1" applyAlignment="1">
      <alignment horizontal="right" vertical="center" wrapText="1"/>
    </xf>
    <xf numFmtId="43" fontId="10" fillId="0" borderId="10" xfId="1" applyNumberFormat="1" applyFont="1" applyBorder="1" applyAlignment="1">
      <alignment horizontal="right" vertical="center" wrapText="1"/>
    </xf>
    <xf numFmtId="2" fontId="5" fillId="0" borderId="7" xfId="2" applyNumberFormat="1" applyFont="1" applyBorder="1" applyAlignment="1">
      <alignment horizontal="left" vertical="center" wrapText="1"/>
    </xf>
    <xf numFmtId="0" fontId="1" fillId="0" borderId="8" xfId="1" applyBorder="1" applyAlignment="1">
      <alignment vertical="center" wrapText="1"/>
    </xf>
    <xf numFmtId="43" fontId="8" fillId="0" borderId="12" xfId="1" applyNumberFormat="1" applyFont="1" applyBorder="1" applyAlignment="1">
      <alignment vertical="center" wrapText="1"/>
    </xf>
    <xf numFmtId="43" fontId="8" fillId="0" borderId="11" xfId="1" applyNumberFormat="1" applyFont="1" applyBorder="1" applyAlignment="1">
      <alignment vertical="center" wrapText="1"/>
    </xf>
    <xf numFmtId="0" fontId="5" fillId="0" borderId="9" xfId="1" applyFont="1" applyBorder="1" applyAlignment="1">
      <alignment horizontal="right" vertical="center" wrapText="1"/>
    </xf>
    <xf numFmtId="0" fontId="5" fillId="0" borderId="12" xfId="1" applyFont="1" applyBorder="1" applyAlignment="1">
      <alignment horizontal="right" vertical="center" wrapText="1"/>
    </xf>
    <xf numFmtId="0" fontId="9" fillId="0" borderId="7" xfId="1" applyFont="1" applyBorder="1" applyAlignment="1">
      <alignment horizontal="right" vertical="center" wrapText="1"/>
    </xf>
    <xf numFmtId="43" fontId="9" fillId="0" borderId="8" xfId="1" applyNumberFormat="1" applyFont="1" applyBorder="1" applyAlignment="1">
      <alignment horizontal="right" vertical="center" wrapText="1"/>
    </xf>
    <xf numFmtId="43" fontId="1" fillId="0" borderId="5" xfId="1" applyNumberFormat="1" applyBorder="1" applyAlignment="1">
      <alignment vertical="center"/>
    </xf>
    <xf numFmtId="43" fontId="1" fillId="0" borderId="8" xfId="1" applyNumberFormat="1" applyBorder="1" applyAlignment="1">
      <alignment vertical="center"/>
    </xf>
    <xf numFmtId="43" fontId="1" fillId="0" borderId="0" xfId="1" applyNumberFormat="1" applyAlignment="1">
      <alignment vertical="center"/>
    </xf>
    <xf numFmtId="3" fontId="5" fillId="0" borderId="3" xfId="1" applyNumberFormat="1" applyFont="1" applyBorder="1" applyAlignment="1">
      <alignment horizontal="right" vertical="center" wrapText="1"/>
    </xf>
    <xf numFmtId="43" fontId="5" fillId="0" borderId="3" xfId="1" applyNumberFormat="1" applyFont="1" applyBorder="1" applyAlignment="1">
      <alignment horizontal="right" vertical="center" wrapText="1"/>
    </xf>
    <xf numFmtId="43" fontId="5" fillId="0" borderId="3" xfId="1" applyNumberFormat="1" applyFont="1" applyBorder="1" applyAlignment="1">
      <alignment vertical="center" wrapText="1"/>
    </xf>
    <xf numFmtId="3" fontId="5" fillId="0" borderId="5" xfId="1" applyNumberFormat="1" applyFont="1" applyBorder="1" applyAlignment="1">
      <alignment horizontal="right" vertical="center" wrapText="1"/>
    </xf>
    <xf numFmtId="43" fontId="5" fillId="0" borderId="5" xfId="1" applyNumberFormat="1" applyFont="1" applyBorder="1" applyAlignment="1">
      <alignment horizontal="right" vertical="center" wrapText="1"/>
    </xf>
    <xf numFmtId="43" fontId="5" fillId="0" borderId="5" xfId="1" applyNumberFormat="1" applyFont="1" applyBorder="1" applyAlignment="1">
      <alignment vertical="center" wrapText="1"/>
    </xf>
    <xf numFmtId="3" fontId="5" fillId="0" borderId="5" xfId="1" applyNumberFormat="1" applyFont="1" applyBorder="1" applyAlignment="1">
      <alignment vertical="center" wrapText="1"/>
    </xf>
    <xf numFmtId="3" fontId="5" fillId="0" borderId="8" xfId="1" applyNumberFormat="1" applyFont="1" applyBorder="1" applyAlignment="1">
      <alignment vertical="center" wrapText="1"/>
    </xf>
    <xf numFmtId="0" fontId="5" fillId="0" borderId="14" xfId="1" applyFont="1" applyBorder="1" applyAlignment="1">
      <alignment vertical="center" wrapText="1"/>
    </xf>
    <xf numFmtId="0" fontId="5" fillId="0" borderId="16" xfId="1" applyFont="1" applyBorder="1" applyAlignment="1">
      <alignment vertical="center" wrapText="1"/>
    </xf>
    <xf numFmtId="3" fontId="5" fillId="0" borderId="3" xfId="1" applyNumberFormat="1" applyFont="1" applyBorder="1" applyAlignment="1">
      <alignment vertical="center" wrapText="1"/>
    </xf>
    <xf numFmtId="43" fontId="5" fillId="0" borderId="8" xfId="1" applyNumberFormat="1" applyFont="1" applyBorder="1" applyAlignment="1">
      <alignment horizontal="right" vertical="center" wrapText="1"/>
    </xf>
    <xf numFmtId="43" fontId="5" fillId="0" borderId="8" xfId="1" applyNumberFormat="1" applyFont="1" applyBorder="1" applyAlignment="1">
      <alignment vertical="center" wrapText="1"/>
    </xf>
    <xf numFmtId="0" fontId="5" fillId="0" borderId="3" xfId="1" applyFont="1" applyBorder="1" applyAlignment="1">
      <alignment vertical="center" wrapText="1"/>
    </xf>
    <xf numFmtId="0" fontId="5" fillId="0" borderId="5" xfId="1" applyFont="1" applyBorder="1" applyAlignment="1">
      <alignment vertical="center" wrapText="1"/>
    </xf>
    <xf numFmtId="0" fontId="5" fillId="0" borderId="8" xfId="1" applyFont="1" applyBorder="1" applyAlignment="1">
      <alignment vertical="center" wrapText="1"/>
    </xf>
    <xf numFmtId="0" fontId="4" fillId="0" borderId="0" xfId="1" applyFont="1" applyAlignment="1">
      <alignment horizontal="left" vertical="center"/>
    </xf>
    <xf numFmtId="8" fontId="5" fillId="0" borderId="0" xfId="1" applyNumberFormat="1" applyFont="1" applyAlignment="1">
      <alignment horizontal="right" vertical="center" wrapText="1"/>
    </xf>
    <xf numFmtId="0" fontId="6" fillId="0" borderId="0" xfId="1" applyFont="1" applyAlignment="1">
      <alignment horizontal="center" vertical="center" wrapText="1"/>
    </xf>
    <xf numFmtId="43" fontId="9" fillId="0" borderId="0" xfId="1" applyNumberFormat="1" applyFont="1" applyAlignment="1">
      <alignment horizontal="center" vertical="center" wrapText="1"/>
    </xf>
    <xf numFmtId="0" fontId="9" fillId="0" borderId="6" xfId="1" applyFont="1" applyBorder="1" applyAlignment="1">
      <alignment vertical="center" wrapText="1"/>
    </xf>
    <xf numFmtId="0" fontId="9" fillId="0" borderId="8" xfId="1" applyFont="1" applyBorder="1" applyAlignment="1">
      <alignment horizontal="right" vertical="center" wrapText="1"/>
    </xf>
    <xf numFmtId="0" fontId="5" fillId="0" borderId="9" xfId="1" applyFont="1" applyBorder="1" applyAlignment="1">
      <alignment horizontal="left" vertical="center" wrapText="1"/>
    </xf>
    <xf numFmtId="0" fontId="5" fillId="0" borderId="12" xfId="1" applyFont="1" applyBorder="1" applyAlignment="1">
      <alignment horizontal="left" vertical="center" wrapText="1"/>
    </xf>
    <xf numFmtId="0" fontId="8" fillId="0" borderId="9" xfId="1" applyFont="1" applyBorder="1" applyAlignment="1">
      <alignment horizontal="left" vertical="center" wrapText="1"/>
    </xf>
    <xf numFmtId="0" fontId="8" fillId="0" borderId="12" xfId="1" applyFont="1" applyBorder="1" applyAlignment="1">
      <alignment horizontal="left" vertical="center" wrapText="1"/>
    </xf>
    <xf numFmtId="3" fontId="5" fillId="0" borderId="9" xfId="1" applyNumberFormat="1" applyFont="1" applyBorder="1" applyAlignment="1">
      <alignment horizontal="right" vertical="center"/>
    </xf>
    <xf numFmtId="3" fontId="5" fillId="0" borderId="12" xfId="1" applyNumberFormat="1" applyFont="1" applyBorder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5" fillId="0" borderId="9" xfId="1" applyFont="1" applyBorder="1" applyAlignment="1">
      <alignment horizontal="right" vertical="center"/>
    </xf>
    <xf numFmtId="0" fontId="5" fillId="0" borderId="12" xfId="1" applyFont="1" applyBorder="1" applyAlignment="1">
      <alignment horizontal="right" vertical="center"/>
    </xf>
    <xf numFmtId="0" fontId="0" fillId="0" borderId="12" xfId="0" applyBorder="1" applyAlignment="1">
      <alignment horizontal="left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5" fillId="0" borderId="9" xfId="1" applyFont="1" applyBorder="1" applyAlignment="1">
      <alignment vertical="center" wrapText="1"/>
    </xf>
    <xf numFmtId="0" fontId="5" fillId="0" borderId="12" xfId="1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4" fillId="0" borderId="0" xfId="1" applyFont="1" applyAlignment="1">
      <alignment horizontal="left" vertical="center" wrapText="1"/>
    </xf>
    <xf numFmtId="0" fontId="4" fillId="0" borderId="5" xfId="1" applyFont="1" applyBorder="1" applyAlignment="1">
      <alignment horizontal="left" vertical="center" wrapText="1"/>
    </xf>
    <xf numFmtId="0" fontId="4" fillId="0" borderId="0" xfId="1" quotePrefix="1" applyFont="1" applyAlignment="1">
      <alignment horizontal="left" vertical="center" wrapText="1"/>
    </xf>
    <xf numFmtId="0" fontId="4" fillId="0" borderId="5" xfId="1" quotePrefix="1" applyFont="1" applyBorder="1" applyAlignment="1">
      <alignment horizontal="left" vertical="center" wrapText="1"/>
    </xf>
    <xf numFmtId="0" fontId="6" fillId="0" borderId="9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5" fillId="0" borderId="9" xfId="1" applyFont="1" applyBorder="1" applyAlignment="1">
      <alignment vertical="top" wrapText="1"/>
    </xf>
    <xf numFmtId="0" fontId="3" fillId="0" borderId="12" xfId="1" applyFont="1" applyBorder="1" applyAlignment="1">
      <alignment vertical="top" wrapText="1"/>
    </xf>
    <xf numFmtId="0" fontId="3" fillId="0" borderId="12" xfId="1" applyFont="1" applyBorder="1" applyAlignment="1">
      <alignment vertical="center" wrapText="1"/>
    </xf>
    <xf numFmtId="0" fontId="8" fillId="0" borderId="9" xfId="1" applyFont="1" applyBorder="1" applyAlignment="1">
      <alignment vertical="center" wrapText="1"/>
    </xf>
    <xf numFmtId="3" fontId="5" fillId="0" borderId="9" xfId="1" applyNumberFormat="1" applyFont="1" applyBorder="1" applyAlignment="1">
      <alignment vertical="center" wrapText="1"/>
    </xf>
    <xf numFmtId="0" fontId="3" fillId="0" borderId="12" xfId="1" applyFont="1" applyBorder="1" applyAlignment="1">
      <alignment horizontal="left" vertical="center" wrapText="1"/>
    </xf>
    <xf numFmtId="0" fontId="5" fillId="0" borderId="12" xfId="1" applyFont="1" applyBorder="1" applyAlignment="1">
      <alignment vertical="top" wrapText="1"/>
    </xf>
    <xf numFmtId="0" fontId="3" fillId="0" borderId="11" xfId="1" applyFont="1" applyBorder="1" applyAlignment="1">
      <alignment vertical="top" wrapText="1"/>
    </xf>
    <xf numFmtId="0" fontId="6" fillId="0" borderId="10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4" fillId="0" borderId="0" xfId="1" quotePrefix="1" applyFont="1" applyAlignment="1">
      <alignment horizontal="left" vertical="center"/>
    </xf>
    <xf numFmtId="0" fontId="4" fillId="0" borderId="5" xfId="1" quotePrefix="1" applyFont="1" applyBorder="1" applyAlignment="1">
      <alignment horizontal="left" vertical="center"/>
    </xf>
    <xf numFmtId="0" fontId="4" fillId="0" borderId="0" xfId="1" quotePrefix="1" applyFont="1" applyAlignment="1">
      <alignment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5" xfId="0" applyBorder="1" applyAlignment="1">
      <alignment vertical="center" wrapText="1"/>
    </xf>
    <xf numFmtId="0" fontId="8" fillId="0" borderId="9" xfId="1" applyFont="1" applyBorder="1" applyAlignment="1">
      <alignment vertical="top" wrapText="1"/>
    </xf>
    <xf numFmtId="0" fontId="5" fillId="0" borderId="11" xfId="1" applyFont="1" applyBorder="1" applyAlignment="1">
      <alignment vertical="top" wrapText="1"/>
    </xf>
    <xf numFmtId="0" fontId="1" fillId="0" borderId="0" xfId="1" applyAlignment="1">
      <alignment horizontal="center" vertical="center"/>
    </xf>
    <xf numFmtId="3" fontId="5" fillId="0" borderId="12" xfId="1" applyNumberFormat="1" applyFont="1" applyBorder="1" applyAlignment="1">
      <alignment vertical="center" wrapText="1"/>
    </xf>
    <xf numFmtId="0" fontId="5" fillId="0" borderId="9" xfId="1" applyFont="1" applyBorder="1" applyAlignment="1">
      <alignment horizontal="left" vertical="top" wrapText="1"/>
    </xf>
    <xf numFmtId="0" fontId="5" fillId="0" borderId="12" xfId="1" applyFont="1" applyBorder="1" applyAlignment="1">
      <alignment horizontal="left" vertical="top" wrapText="1"/>
    </xf>
    <xf numFmtId="3" fontId="5" fillId="0" borderId="9" xfId="1" applyNumberFormat="1" applyFont="1" applyBorder="1" applyAlignment="1">
      <alignment horizontal="right" vertical="center" wrapText="1"/>
    </xf>
    <xf numFmtId="3" fontId="5" fillId="0" borderId="12" xfId="1" applyNumberFormat="1" applyFont="1" applyBorder="1" applyAlignment="1">
      <alignment horizontal="right" vertical="center" wrapText="1"/>
    </xf>
    <xf numFmtId="0" fontId="8" fillId="0" borderId="12" xfId="1" applyFont="1" applyBorder="1" applyAlignment="1">
      <alignment vertical="center" wrapText="1"/>
    </xf>
    <xf numFmtId="0" fontId="8" fillId="0" borderId="12" xfId="1" applyFont="1" applyBorder="1" applyAlignment="1">
      <alignment vertical="top" wrapText="1"/>
    </xf>
    <xf numFmtId="0" fontId="6" fillId="0" borderId="14" xfId="1" applyFont="1" applyBorder="1" applyAlignment="1">
      <alignment horizontal="center" vertical="center" wrapText="1"/>
    </xf>
    <xf numFmtId="0" fontId="6" fillId="0" borderId="16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0" xfId="1" quotePrefix="1" applyFont="1" applyAlignment="1">
      <alignment vertical="center" wrapText="1"/>
    </xf>
    <xf numFmtId="0" fontId="5" fillId="0" borderId="9" xfId="1" applyFont="1" applyBorder="1" applyAlignment="1">
      <alignment horizontal="right" vertical="center" wrapText="1"/>
    </xf>
    <xf numFmtId="0" fontId="5" fillId="0" borderId="12" xfId="1" applyFont="1" applyBorder="1" applyAlignment="1">
      <alignment horizontal="right" vertical="center" wrapText="1"/>
    </xf>
    <xf numFmtId="0" fontId="8" fillId="0" borderId="9" xfId="1" applyFont="1" applyBorder="1" applyAlignment="1">
      <alignment horizontal="left" vertical="top" wrapText="1"/>
    </xf>
    <xf numFmtId="0" fontId="8" fillId="0" borderId="12" xfId="1" applyFont="1" applyBorder="1" applyAlignment="1">
      <alignment horizontal="left" vertical="top" wrapText="1"/>
    </xf>
    <xf numFmtId="0" fontId="5" fillId="0" borderId="9" xfId="1" applyFont="1" applyBorder="1" applyAlignment="1">
      <alignment horizontal="center" vertical="top" wrapText="1"/>
    </xf>
    <xf numFmtId="0" fontId="5" fillId="0" borderId="12" xfId="1" applyFont="1" applyBorder="1" applyAlignment="1">
      <alignment horizontal="center" vertical="top" wrapText="1"/>
    </xf>
    <xf numFmtId="0" fontId="1" fillId="0" borderId="4" xfId="1" applyBorder="1" applyAlignment="1">
      <alignment horizontal="center" vertical="center"/>
    </xf>
    <xf numFmtId="43" fontId="5" fillId="0" borderId="4" xfId="1" applyNumberFormat="1" applyFont="1" applyBorder="1" applyAlignment="1">
      <alignment horizontal="center" vertical="center" wrapText="1"/>
    </xf>
    <xf numFmtId="0" fontId="10" fillId="0" borderId="14" xfId="1" applyFont="1" applyBorder="1" applyAlignment="1">
      <alignment vertical="center"/>
    </xf>
    <xf numFmtId="0" fontId="10" fillId="0" borderId="15" xfId="1" applyFont="1" applyBorder="1" applyAlignment="1">
      <alignment vertical="center" wrapText="1"/>
    </xf>
    <xf numFmtId="0" fontId="10" fillId="0" borderId="16" xfId="1" applyFont="1" applyBorder="1" applyAlignment="1">
      <alignment vertical="center" wrapText="1"/>
    </xf>
    <xf numFmtId="43" fontId="10" fillId="0" borderId="16" xfId="1" applyNumberFormat="1" applyFont="1" applyBorder="1" applyAlignment="1">
      <alignment horizontal="right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vertical="center"/>
    </xf>
    <xf numFmtId="0" fontId="1" fillId="0" borderId="0" xfId="1" applyBorder="1" applyAlignment="1">
      <alignment vertical="center" wrapText="1"/>
    </xf>
    <xf numFmtId="0" fontId="1" fillId="0" borderId="0" xfId="1" applyBorder="1"/>
  </cellXfs>
  <cellStyles count="3">
    <cellStyle name="Normal" xfId="0" builtinId="0"/>
    <cellStyle name="Normal 2" xfId="1" xr:uid="{4AD40532-2CD8-4E88-BAF9-FA28901D7497}"/>
    <cellStyle name="Vírgula 2" xfId="2" xr:uid="{877A55FF-697D-4ECF-AC19-7AC76CF9A87D}"/>
  </cellStyles>
  <dxfs count="6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15875</xdr:rowOff>
    </xdr:from>
    <xdr:to>
      <xdr:col>0</xdr:col>
      <xdr:colOff>1377950</xdr:colOff>
      <xdr:row>5</xdr:row>
      <xdr:rowOff>63500</xdr:rowOff>
    </xdr:to>
    <xdr:pic>
      <xdr:nvPicPr>
        <xdr:cNvPr id="2" name="Imagem 1" descr="Logotipo&#10;&#10;Descrição gerada automaticamente com confiança baixa">
          <a:extLst>
            <a:ext uri="{FF2B5EF4-FFF2-40B4-BE49-F238E27FC236}">
              <a16:creationId xmlns:a16="http://schemas.microsoft.com/office/drawing/2014/main" id="{5592B7BA-FCA3-4A7D-9B23-66B91584FB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390525"/>
          <a:ext cx="1282700" cy="771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71437</xdr:colOff>
      <xdr:row>2</xdr:row>
      <xdr:rowOff>15875</xdr:rowOff>
    </xdr:from>
    <xdr:to>
      <xdr:col>0</xdr:col>
      <xdr:colOff>1354137</xdr:colOff>
      <xdr:row>5</xdr:row>
      <xdr:rowOff>53975</xdr:rowOff>
    </xdr:to>
    <xdr:pic>
      <xdr:nvPicPr>
        <xdr:cNvPr id="2" name="Imagem 1" descr="Logotipo&#10;&#10;Descrição gerada automaticamente com confiança baixa">
          <a:extLst>
            <a:ext uri="{FF2B5EF4-FFF2-40B4-BE49-F238E27FC236}">
              <a16:creationId xmlns:a16="http://schemas.microsoft.com/office/drawing/2014/main" id="{42311C24-2FAA-4F95-A672-8E93F0FBE1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" y="384175"/>
          <a:ext cx="1282700" cy="7683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71437</xdr:colOff>
      <xdr:row>2</xdr:row>
      <xdr:rowOff>39687</xdr:rowOff>
    </xdr:from>
    <xdr:to>
      <xdr:col>0</xdr:col>
      <xdr:colOff>1354137</xdr:colOff>
      <xdr:row>5</xdr:row>
      <xdr:rowOff>77787</xdr:rowOff>
    </xdr:to>
    <xdr:pic>
      <xdr:nvPicPr>
        <xdr:cNvPr id="2" name="Imagem 1" descr="Logotipo&#10;&#10;Descrição gerada automaticamente com confiança baixa">
          <a:extLst>
            <a:ext uri="{FF2B5EF4-FFF2-40B4-BE49-F238E27FC236}">
              <a16:creationId xmlns:a16="http://schemas.microsoft.com/office/drawing/2014/main" id="{5BA69957-6ECA-461D-9F8F-2E28972C2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" y="407987"/>
          <a:ext cx="1282700" cy="7683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39688</xdr:colOff>
      <xdr:row>2</xdr:row>
      <xdr:rowOff>15875</xdr:rowOff>
    </xdr:from>
    <xdr:to>
      <xdr:col>0</xdr:col>
      <xdr:colOff>1325563</xdr:colOff>
      <xdr:row>5</xdr:row>
      <xdr:rowOff>53975</xdr:rowOff>
    </xdr:to>
    <xdr:pic>
      <xdr:nvPicPr>
        <xdr:cNvPr id="2" name="Imagem 1" descr="Logotipo&#10;&#10;Descrição gerada automaticamente com confiança baixa">
          <a:extLst>
            <a:ext uri="{FF2B5EF4-FFF2-40B4-BE49-F238E27FC236}">
              <a16:creationId xmlns:a16="http://schemas.microsoft.com/office/drawing/2014/main" id="{7877C817-6532-40A6-A5EF-CF5FB9E49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88" y="384175"/>
          <a:ext cx="1282700" cy="7683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87312</xdr:colOff>
      <xdr:row>2</xdr:row>
      <xdr:rowOff>31750</xdr:rowOff>
    </xdr:from>
    <xdr:to>
      <xdr:col>0</xdr:col>
      <xdr:colOff>1370012</xdr:colOff>
      <xdr:row>5</xdr:row>
      <xdr:rowOff>63500</xdr:rowOff>
    </xdr:to>
    <xdr:pic>
      <xdr:nvPicPr>
        <xdr:cNvPr id="2" name="Imagem 1" descr="Logotipo&#10;&#10;Descrição gerada automaticamente com confiança baixa">
          <a:extLst>
            <a:ext uri="{FF2B5EF4-FFF2-40B4-BE49-F238E27FC236}">
              <a16:creationId xmlns:a16="http://schemas.microsoft.com/office/drawing/2014/main" id="{30F48DDD-C53F-4B0B-A837-3DC14432A4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312" y="400050"/>
          <a:ext cx="1282700" cy="7683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87313</xdr:rowOff>
    </xdr:from>
    <xdr:to>
      <xdr:col>0</xdr:col>
      <xdr:colOff>1330325</xdr:colOff>
      <xdr:row>5</xdr:row>
      <xdr:rowOff>103188</xdr:rowOff>
    </xdr:to>
    <xdr:pic>
      <xdr:nvPicPr>
        <xdr:cNvPr id="7" name="Imagem 6" descr="Logotipo&#10;&#10;Descrição gerada automaticamente com confiança baixa">
          <a:extLst>
            <a:ext uri="{FF2B5EF4-FFF2-40B4-BE49-F238E27FC236}">
              <a16:creationId xmlns:a16="http://schemas.microsoft.com/office/drawing/2014/main" id="{3780D552-40B4-4A9A-9BE0-373AC443C7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271463"/>
          <a:ext cx="1282700" cy="771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.1.0.3\Usuarios\Orcamento\4.%20CONSOLIDA&#199;&#195;O%20MDS\2024\OP%202024\4.%20Arquivos%20da%20Consolida&#231;&#227;o\Planilha%20para%20consolida&#231;&#227;o%20_%20exerc&#237;cio%202024.xlsx" TargetMode="External"/><Relationship Id="rId1" Type="http://schemas.openxmlformats.org/officeDocument/2006/relationships/externalLinkPath" Target="/Orcamento/4.%20CONSOLIDA&#199;&#195;O%20MDS/2024/OP%202024/4.%20Arquivos%20da%20Consolida&#231;&#227;o/Planilha%20para%20consolida&#231;&#227;o%20_%20exerc&#237;c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esquisas"/>
      <sheetName val="Conf. Dobradas"/>
      <sheetName val="25%"/>
      <sheetName val="Quadro Resolução"/>
      <sheetName val="Consolidado RO"/>
      <sheetName val="Bd_Consolidado OP"/>
      <sheetName val="Bd_Consolidado RO"/>
      <sheetName val="Anexo I"/>
      <sheetName val="Anexo II - Educação"/>
      <sheetName val="Anexo II - Saúde"/>
      <sheetName val="Anexo II - Cultura"/>
      <sheetName val="Anexo II - Lazer"/>
      <sheetName val="Anexo II - Assistência"/>
      <sheetName val="Anexo II - Administração"/>
      <sheetName val="Anexo III - RecXDesp"/>
      <sheetName val="Planilha para consolidação _ e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61">
          <cell r="E61">
            <v>12418781867.000002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A6BE9-9E24-46A8-AB82-8C2024D9F7F8}">
  <sheetPr>
    <tabColor rgb="FFFF0066"/>
  </sheetPr>
  <dimension ref="A1:O72"/>
  <sheetViews>
    <sheetView showGridLines="0" zoomScale="80" zoomScaleNormal="80" workbookViewId="0">
      <pane ySplit="9" topLeftCell="A44" activePane="bottomLeft" state="frozen"/>
      <selection activeCell="A4" sqref="A4"/>
      <selection pane="bottomLeft" activeCell="H70" sqref="H70"/>
    </sheetView>
  </sheetViews>
  <sheetFormatPr defaultColWidth="9.1796875" defaultRowHeight="14" x14ac:dyDescent="0.35"/>
  <cols>
    <col min="1" max="1" width="20.7265625" style="3" customWidth="1"/>
    <col min="2" max="2" width="22.81640625" style="53" bestFit="1" customWidth="1"/>
    <col min="3" max="3" width="22.81640625" style="53" hidden="1" customWidth="1"/>
    <col min="4" max="4" width="34.1796875" style="53" customWidth="1"/>
    <col min="5" max="5" width="15.81640625" style="53" customWidth="1"/>
    <col min="6" max="6" width="10.81640625" style="3" bestFit="1" customWidth="1"/>
    <col min="7" max="7" width="42.7265625" style="40" bestFit="1" customWidth="1"/>
    <col min="8" max="8" width="20.1796875" style="3" customWidth="1"/>
    <col min="9" max="10" width="20.1796875" style="3" hidden="1" customWidth="1"/>
    <col min="11" max="11" width="16.54296875" style="3" bestFit="1" customWidth="1"/>
    <col min="12" max="12" width="9.1796875" style="3"/>
    <col min="13" max="13" width="15.26953125" style="3" hidden="1" customWidth="1"/>
    <col min="14" max="15" width="0" style="3" hidden="1" customWidth="1"/>
    <col min="16" max="16384" width="9.1796875" style="3"/>
  </cols>
  <sheetData>
    <row r="1" spans="1:15" ht="14.5" customHeight="1" x14ac:dyDescent="0.35">
      <c r="A1" s="145" t="s">
        <v>0</v>
      </c>
      <c r="B1" s="146"/>
      <c r="C1" s="146"/>
      <c r="D1" s="146"/>
      <c r="E1" s="146"/>
      <c r="F1" s="146"/>
      <c r="G1" s="146"/>
      <c r="H1" s="147"/>
      <c r="I1" s="1"/>
      <c r="J1" s="2"/>
    </row>
    <row r="2" spans="1:15" ht="15" customHeight="1" x14ac:dyDescent="0.35">
      <c r="A2" s="4"/>
      <c r="B2" s="148" t="s">
        <v>1</v>
      </c>
      <c r="C2" s="148"/>
      <c r="D2" s="148"/>
      <c r="E2" s="148"/>
      <c r="F2" s="148"/>
      <c r="G2" s="148"/>
      <c r="H2" s="149"/>
      <c r="I2" s="5"/>
      <c r="J2" s="6"/>
    </row>
    <row r="3" spans="1:15" ht="15" customHeight="1" x14ac:dyDescent="0.35">
      <c r="A3" s="4"/>
      <c r="B3" s="150" t="s">
        <v>2</v>
      </c>
      <c r="C3" s="150"/>
      <c r="D3" s="150"/>
      <c r="E3" s="150"/>
      <c r="F3" s="150"/>
      <c r="G3" s="150"/>
      <c r="H3" s="151"/>
      <c r="I3" s="7"/>
      <c r="J3" s="8"/>
    </row>
    <row r="4" spans="1:15" x14ac:dyDescent="0.35">
      <c r="A4" s="4"/>
      <c r="B4" s="5" t="s">
        <v>3</v>
      </c>
      <c r="C4" s="5"/>
      <c r="D4" s="5"/>
      <c r="E4" s="5"/>
      <c r="F4" s="5"/>
      <c r="G4" s="5"/>
      <c r="H4" s="6"/>
      <c r="I4" s="5"/>
      <c r="J4" s="6"/>
    </row>
    <row r="5" spans="1:15" ht="27.75" customHeight="1" x14ac:dyDescent="0.35">
      <c r="A5" s="4"/>
      <c r="B5" s="148" t="s">
        <v>4</v>
      </c>
      <c r="C5" s="148"/>
      <c r="D5" s="148"/>
      <c r="E5" s="148"/>
      <c r="F5" s="148"/>
      <c r="G5" s="148"/>
      <c r="H5" s="149"/>
      <c r="I5" s="5"/>
      <c r="J5" s="6"/>
    </row>
    <row r="6" spans="1:15" ht="15" customHeight="1" x14ac:dyDescent="0.35">
      <c r="A6" s="4"/>
      <c r="B6" s="9" t="s">
        <v>5</v>
      </c>
      <c r="C6" s="9"/>
      <c r="D6" s="148" t="s">
        <v>6</v>
      </c>
      <c r="E6" s="148"/>
      <c r="F6" s="148"/>
      <c r="G6" s="148"/>
      <c r="H6" s="149"/>
      <c r="I6" s="5"/>
      <c r="J6" s="6"/>
    </row>
    <row r="7" spans="1:15" ht="14.5" thickBot="1" x14ac:dyDescent="0.4">
      <c r="A7" s="10"/>
      <c r="B7" s="11"/>
      <c r="C7" s="11"/>
      <c r="D7" s="12"/>
      <c r="E7" s="13"/>
      <c r="F7" s="13"/>
      <c r="G7" s="13"/>
      <c r="H7" s="14">
        <v>1</v>
      </c>
      <c r="I7" s="15"/>
      <c r="J7" s="14">
        <v>1</v>
      </c>
    </row>
    <row r="8" spans="1:15" s="18" customFormat="1" ht="14.5" thickBot="1" x14ac:dyDescent="0.4">
      <c r="A8" s="152" t="s">
        <v>7</v>
      </c>
      <c r="B8" s="141" t="s">
        <v>8</v>
      </c>
      <c r="C8" s="16" t="s">
        <v>9</v>
      </c>
      <c r="D8" s="141" t="s">
        <v>10</v>
      </c>
      <c r="E8" s="154" t="s">
        <v>11</v>
      </c>
      <c r="F8" s="154"/>
      <c r="G8" s="141" t="s">
        <v>12</v>
      </c>
      <c r="H8" s="141" t="s">
        <v>13</v>
      </c>
      <c r="I8" s="141" t="s">
        <v>14</v>
      </c>
      <c r="J8" s="141" t="s">
        <v>15</v>
      </c>
    </row>
    <row r="9" spans="1:15" s="18" customFormat="1" ht="15" thickBot="1" x14ac:dyDescent="0.4">
      <c r="A9" s="153"/>
      <c r="B9" s="142"/>
      <c r="C9" s="19" t="s">
        <v>16</v>
      </c>
      <c r="D9" s="142"/>
      <c r="E9" s="20" t="s">
        <v>17</v>
      </c>
      <c r="F9" s="17" t="s">
        <v>18</v>
      </c>
      <c r="G9" s="142"/>
      <c r="H9" s="142"/>
      <c r="I9" s="142"/>
      <c r="J9" s="142"/>
      <c r="O9" s="21" t="s">
        <v>19</v>
      </c>
    </row>
    <row r="10" spans="1:15" x14ac:dyDescent="0.35">
      <c r="A10" s="22" t="s">
        <v>20</v>
      </c>
      <c r="B10" s="23" t="s">
        <v>21</v>
      </c>
      <c r="C10" s="23">
        <v>1001</v>
      </c>
      <c r="D10" s="143" t="s">
        <v>22</v>
      </c>
      <c r="E10" s="25" t="s">
        <v>23</v>
      </c>
      <c r="F10" s="26">
        <v>3647370</v>
      </c>
      <c r="G10" s="24" t="s">
        <v>24</v>
      </c>
      <c r="H10" s="27">
        <v>134937022</v>
      </c>
      <c r="I10" s="27" t="e">
        <f>SUMIFS([1]!BD_ConsolidadoRO[Resultado],[1]!BD_ConsolidadoRO[Funcional],$C$10,[1]!BD_ConsolidadoRO[Categoria do Ministério],$G10)</f>
        <v>#REF!</v>
      </c>
      <c r="J10" s="27" t="e">
        <f>H10+I10</f>
        <v>#REF!</v>
      </c>
      <c r="K10" s="137"/>
      <c r="M10" s="3" t="e">
        <f>J10&lt;0</f>
        <v>#REF!</v>
      </c>
      <c r="O10" s="3" t="s">
        <v>25</v>
      </c>
    </row>
    <row r="11" spans="1:15" x14ac:dyDescent="0.35">
      <c r="A11" s="29"/>
      <c r="B11" s="30"/>
      <c r="C11" s="30"/>
      <c r="D11" s="144"/>
      <c r="E11" s="32" t="s">
        <v>26</v>
      </c>
      <c r="F11" s="33">
        <v>12124663</v>
      </c>
      <c r="G11" s="31" t="s">
        <v>29</v>
      </c>
      <c r="H11" s="34">
        <v>59338643</v>
      </c>
      <c r="I11" s="34" t="e">
        <f>SUMIFS([1]!BD_ConsolidadoRO[Resultado],[1]!BD_ConsolidadoRO[Funcional],$C$10,[1]!BD_ConsolidadoRO[Categoria do Ministério],$G11)</f>
        <v>#REF!</v>
      </c>
      <c r="J11" s="34" t="e">
        <f t="shared" ref="J11:J56" si="0">H11+I11</f>
        <v>#REF!</v>
      </c>
      <c r="K11" s="137"/>
      <c r="M11" s="3" t="e">
        <f t="shared" ref="M11:M56" si="1">J11&lt;0</f>
        <v>#REF!</v>
      </c>
      <c r="O11" s="3" t="s">
        <v>28</v>
      </c>
    </row>
    <row r="12" spans="1:15" ht="14.5" thickBot="1" x14ac:dyDescent="0.4">
      <c r="A12" s="29"/>
      <c r="B12" s="30"/>
      <c r="C12" s="30"/>
      <c r="D12" s="144"/>
      <c r="E12" s="32"/>
      <c r="F12" s="33"/>
      <c r="G12" s="31" t="s">
        <v>31</v>
      </c>
      <c r="H12" s="34">
        <v>23700</v>
      </c>
      <c r="I12" s="34" t="e">
        <f>SUMIFS([1]!BD_ConsolidadoRO[Resultado],[1]!BD_ConsolidadoRO[Funcional],$C$10,[1]!BD_ConsolidadoRO[Categoria do Ministério],$G12)</f>
        <v>#REF!</v>
      </c>
      <c r="J12" s="34" t="e">
        <f t="shared" si="0"/>
        <v>#REF!</v>
      </c>
      <c r="K12" s="137"/>
      <c r="M12" s="3" t="e">
        <f t="shared" si="1"/>
        <v>#REF!</v>
      </c>
      <c r="N12" s="35"/>
      <c r="O12" s="3" t="s">
        <v>30</v>
      </c>
    </row>
    <row r="13" spans="1:15" x14ac:dyDescent="0.35">
      <c r="A13" s="29"/>
      <c r="B13" s="23" t="s">
        <v>35</v>
      </c>
      <c r="C13" s="23">
        <v>1002</v>
      </c>
      <c r="D13" s="131" t="s">
        <v>36</v>
      </c>
      <c r="E13" s="25" t="s">
        <v>37</v>
      </c>
      <c r="F13" s="36">
        <v>20113425</v>
      </c>
      <c r="G13" s="24" t="s">
        <v>24</v>
      </c>
      <c r="H13" s="27">
        <v>144273066</v>
      </c>
      <c r="I13" s="27" t="e">
        <f>SUMIFS([1]!BD_ConsolidadoRO[Resultado],[1]!BD_ConsolidadoRO[Funcional],$C$10,[1]!BD_ConsolidadoRO[Categoria do Ministério],$G13)</f>
        <v>#REF!</v>
      </c>
      <c r="J13" s="27" t="e">
        <f t="shared" si="0"/>
        <v>#REF!</v>
      </c>
      <c r="K13" s="137"/>
      <c r="M13" s="3" t="e">
        <f t="shared" si="1"/>
        <v>#REF!</v>
      </c>
      <c r="O13" s="3" t="s">
        <v>25</v>
      </c>
    </row>
    <row r="14" spans="1:15" x14ac:dyDescent="0.35">
      <c r="A14" s="29"/>
      <c r="B14" s="37"/>
      <c r="C14" s="37"/>
      <c r="D14" s="132"/>
      <c r="E14" s="32" t="s">
        <v>38</v>
      </c>
      <c r="F14" s="38">
        <v>8010325</v>
      </c>
      <c r="G14" s="31" t="s">
        <v>29</v>
      </c>
      <c r="H14" s="34">
        <v>61685139</v>
      </c>
      <c r="I14" s="34" t="e">
        <f>SUMIFS([1]!BD_ConsolidadoRO[Resultado],[1]!BD_ConsolidadoRO[Funcional],$C$10,[1]!BD_ConsolidadoRO[Categoria do Ministério],$G14)</f>
        <v>#REF!</v>
      </c>
      <c r="J14" s="34" t="e">
        <f t="shared" si="0"/>
        <v>#REF!</v>
      </c>
      <c r="K14" s="137"/>
      <c r="M14" s="3" t="e">
        <f t="shared" si="1"/>
        <v>#REF!</v>
      </c>
      <c r="O14" s="3" t="s">
        <v>28</v>
      </c>
    </row>
    <row r="15" spans="1:15" ht="26.25" customHeight="1" thickBot="1" x14ac:dyDescent="0.4">
      <c r="A15" s="29"/>
      <c r="B15" s="37"/>
      <c r="C15" s="37"/>
      <c r="D15" s="132"/>
      <c r="E15" s="32" t="s">
        <v>39</v>
      </c>
      <c r="F15" s="38">
        <v>37</v>
      </c>
      <c r="G15" s="31" t="s">
        <v>31</v>
      </c>
      <c r="H15" s="34">
        <v>179009</v>
      </c>
      <c r="I15" s="34" t="e">
        <f>SUMIFS([1]!BD_ConsolidadoRO[Resultado],[1]!BD_ConsolidadoRO[Funcional],$C$10,[1]!BD_ConsolidadoRO[Categoria do Ministério],$G15)</f>
        <v>#REF!</v>
      </c>
      <c r="J15" s="34" t="e">
        <f t="shared" si="0"/>
        <v>#REF!</v>
      </c>
      <c r="K15" s="137"/>
      <c r="M15" s="3" t="e">
        <f t="shared" si="1"/>
        <v>#REF!</v>
      </c>
      <c r="O15" s="3" t="s">
        <v>30</v>
      </c>
    </row>
    <row r="16" spans="1:15" x14ac:dyDescent="0.35">
      <c r="A16" s="29"/>
      <c r="B16" s="23" t="s">
        <v>40</v>
      </c>
      <c r="C16" s="23">
        <v>1003</v>
      </c>
      <c r="D16" s="131" t="s">
        <v>41</v>
      </c>
      <c r="E16" s="25" t="s">
        <v>42</v>
      </c>
      <c r="F16" s="36">
        <v>4999240</v>
      </c>
      <c r="G16" s="24" t="s">
        <v>24</v>
      </c>
      <c r="H16" s="27">
        <v>17836828</v>
      </c>
      <c r="I16" s="27" t="e">
        <f>SUMIFS([1]!BD_ConsolidadoRO[Resultado],[1]!BD_ConsolidadoRO[Funcional],$C$10,[1]!BD_ConsolidadoRO[Categoria do Ministério],$G16)</f>
        <v>#REF!</v>
      </c>
      <c r="J16" s="27" t="e">
        <f t="shared" si="0"/>
        <v>#REF!</v>
      </c>
      <c r="K16" s="137"/>
      <c r="M16" s="3" t="e">
        <f t="shared" si="1"/>
        <v>#REF!</v>
      </c>
      <c r="O16" s="3" t="s">
        <v>25</v>
      </c>
    </row>
    <row r="17" spans="1:15" ht="27.75" customHeight="1" x14ac:dyDescent="0.35">
      <c r="A17" s="29"/>
      <c r="B17" s="30"/>
      <c r="C17" s="30"/>
      <c r="D17" s="132"/>
      <c r="E17" s="32" t="s">
        <v>39</v>
      </c>
      <c r="F17" s="38">
        <v>31</v>
      </c>
      <c r="G17" s="31" t="s">
        <v>27</v>
      </c>
      <c r="H17" s="34">
        <v>0</v>
      </c>
      <c r="I17" s="34" t="e">
        <f>SUMIFS([1]!BD_ConsolidadoRO[Resultado],[1]!BD_ConsolidadoRO[Funcional],$C$10,[1]!BD_ConsolidadoRO[Categoria do Ministério],$G17)</f>
        <v>#REF!</v>
      </c>
      <c r="J17" s="34" t="e">
        <f t="shared" si="0"/>
        <v>#REF!</v>
      </c>
      <c r="K17" s="137"/>
      <c r="M17" s="3" t="e">
        <f t="shared" si="1"/>
        <v>#REF!</v>
      </c>
      <c r="O17" s="3" t="s">
        <v>28</v>
      </c>
    </row>
    <row r="18" spans="1:15" x14ac:dyDescent="0.35">
      <c r="A18" s="29"/>
      <c r="B18" s="30"/>
      <c r="C18" s="30"/>
      <c r="D18" s="132"/>
      <c r="E18" s="32"/>
      <c r="F18" s="38"/>
      <c r="G18" s="31" t="s">
        <v>29</v>
      </c>
      <c r="H18" s="34">
        <v>24019774</v>
      </c>
      <c r="I18" s="34" t="e">
        <f>SUMIFS([1]!BD_ConsolidadoRO[Resultado],[1]!BD_ConsolidadoRO[Funcional],$C$10,[1]!BD_ConsolidadoRO[Categoria do Ministério],$G18)</f>
        <v>#REF!</v>
      </c>
      <c r="J18" s="34" t="e">
        <f t="shared" si="0"/>
        <v>#REF!</v>
      </c>
      <c r="K18" s="137"/>
      <c r="M18" s="3" t="e">
        <f t="shared" si="1"/>
        <v>#REF!</v>
      </c>
      <c r="O18" s="3" t="s">
        <v>30</v>
      </c>
    </row>
    <row r="19" spans="1:15" x14ac:dyDescent="0.35">
      <c r="A19" s="29"/>
      <c r="B19" s="30"/>
      <c r="C19" s="30"/>
      <c r="D19" s="132"/>
      <c r="E19" s="32"/>
      <c r="F19" s="38"/>
      <c r="G19" s="31" t="s">
        <v>31</v>
      </c>
      <c r="H19" s="34">
        <v>772000</v>
      </c>
      <c r="I19" s="34" t="e">
        <f>SUMIFS([1]!BD_ConsolidadoRO[Resultado],[1]!BD_ConsolidadoRO[Funcional],$C$10,[1]!BD_ConsolidadoRO[Categoria do Ministério],$G19)</f>
        <v>#REF!</v>
      </c>
      <c r="J19" s="34" t="e">
        <f t="shared" si="0"/>
        <v>#REF!</v>
      </c>
      <c r="K19" s="137"/>
      <c r="M19" s="3" t="e">
        <f t="shared" si="1"/>
        <v>#REF!</v>
      </c>
      <c r="O19" s="3" t="s">
        <v>32</v>
      </c>
    </row>
    <row r="20" spans="1:15" ht="14.5" thickBot="1" x14ac:dyDescent="0.4">
      <c r="A20" s="29"/>
      <c r="B20" s="30"/>
      <c r="C20" s="30"/>
      <c r="D20" s="132"/>
      <c r="E20" s="32"/>
      <c r="F20" s="38"/>
      <c r="G20" s="31" t="s">
        <v>33</v>
      </c>
      <c r="H20" s="34">
        <v>0</v>
      </c>
      <c r="I20" s="34" t="e">
        <f>SUMIFS([1]!BD_ConsolidadoRO[Resultado],[1]!BD_ConsolidadoRO[Funcional],$C$10,[1]!BD_ConsolidadoRO[Categoria do Ministério],$G20)</f>
        <v>#REF!</v>
      </c>
      <c r="J20" s="34" t="e">
        <f t="shared" si="0"/>
        <v>#REF!</v>
      </c>
      <c r="K20" s="137"/>
      <c r="M20" s="3" t="e">
        <f t="shared" si="1"/>
        <v>#REF!</v>
      </c>
      <c r="O20" s="3" t="s">
        <v>34</v>
      </c>
    </row>
    <row r="21" spans="1:15" ht="23" x14ac:dyDescent="0.35">
      <c r="A21" s="29"/>
      <c r="B21" s="23" t="s">
        <v>43</v>
      </c>
      <c r="C21" s="23">
        <v>1004</v>
      </c>
      <c r="D21" s="131" t="s">
        <v>44</v>
      </c>
      <c r="E21" s="25" t="s">
        <v>45</v>
      </c>
      <c r="F21" s="36">
        <v>1113186</v>
      </c>
      <c r="G21" s="24" t="s">
        <v>24</v>
      </c>
      <c r="H21" s="27">
        <v>46581507</v>
      </c>
      <c r="I21" s="27" t="e">
        <f>SUMIFS([1]!BD_ConsolidadoRO[Resultado],[1]!BD_ConsolidadoRO[Funcional],$C$10,[1]!BD_ConsolidadoRO[Categoria do Ministério],$G21)</f>
        <v>#REF!</v>
      </c>
      <c r="J21" s="27" t="e">
        <f t="shared" si="0"/>
        <v>#REF!</v>
      </c>
      <c r="K21" s="137"/>
      <c r="M21" s="3" t="e">
        <f t="shared" si="1"/>
        <v>#REF!</v>
      </c>
      <c r="O21" s="3" t="s">
        <v>25</v>
      </c>
    </row>
    <row r="22" spans="1:15" ht="23" x14ac:dyDescent="0.35">
      <c r="A22" s="29"/>
      <c r="B22" s="37"/>
      <c r="C22" s="37"/>
      <c r="D22" s="132"/>
      <c r="E22" s="32" t="s">
        <v>46</v>
      </c>
      <c r="F22" s="38">
        <v>3118349</v>
      </c>
      <c r="G22" s="31" t="s">
        <v>29</v>
      </c>
      <c r="H22" s="34">
        <v>29822838</v>
      </c>
      <c r="I22" s="34" t="e">
        <f>SUMIFS([1]!BD_ConsolidadoRO[Resultado],[1]!BD_ConsolidadoRO[Funcional],$C$10,[1]!BD_ConsolidadoRO[Categoria do Ministério],$G22)</f>
        <v>#REF!</v>
      </c>
      <c r="J22" s="34" t="e">
        <f t="shared" si="0"/>
        <v>#REF!</v>
      </c>
      <c r="K22" s="137"/>
      <c r="M22" s="3" t="e">
        <f t="shared" si="1"/>
        <v>#REF!</v>
      </c>
      <c r="O22" s="3" t="s">
        <v>28</v>
      </c>
    </row>
    <row r="23" spans="1:15" ht="23.5" thickBot="1" x14ac:dyDescent="0.4">
      <c r="A23" s="29"/>
      <c r="B23" s="37"/>
      <c r="C23" s="37"/>
      <c r="D23" s="132"/>
      <c r="E23" s="32" t="s">
        <v>47</v>
      </c>
      <c r="F23" s="38">
        <v>979394</v>
      </c>
      <c r="G23" s="31" t="s">
        <v>31</v>
      </c>
      <c r="H23" s="34">
        <v>4000</v>
      </c>
      <c r="I23" s="34" t="e">
        <f>SUMIFS([1]!BD_ConsolidadoRO[Resultado],[1]!BD_ConsolidadoRO[Funcional],$C$10,[1]!BD_ConsolidadoRO[Categoria do Ministério],$G23)</f>
        <v>#REF!</v>
      </c>
      <c r="J23" s="34" t="e">
        <f t="shared" si="0"/>
        <v>#REF!</v>
      </c>
      <c r="K23" s="137"/>
      <c r="M23" s="3" t="e">
        <f t="shared" si="1"/>
        <v>#REF!</v>
      </c>
      <c r="O23" s="3" t="s">
        <v>30</v>
      </c>
    </row>
    <row r="24" spans="1:15" ht="14.5" thickBot="1" x14ac:dyDescent="0.4">
      <c r="A24" s="29"/>
      <c r="B24" s="37"/>
      <c r="C24" s="37"/>
      <c r="D24" s="132"/>
      <c r="E24" s="32" t="s">
        <v>48</v>
      </c>
      <c r="F24" s="38">
        <v>4109353</v>
      </c>
      <c r="G24" s="31"/>
      <c r="H24" s="34"/>
      <c r="I24" s="34" t="e">
        <f>SUMIFS([1]!BD_ConsolidadoRO[Resultado],[1]!BD_ConsolidadoRO[Funcional],$C$10,[1]!BD_ConsolidadoRO[Categoria do Ministério],$G24)</f>
        <v>#REF!</v>
      </c>
      <c r="J24" s="34" t="e">
        <f t="shared" si="0"/>
        <v>#REF!</v>
      </c>
      <c r="K24" s="137"/>
      <c r="M24" s="3" t="e">
        <f t="shared" si="1"/>
        <v>#REF!</v>
      </c>
      <c r="O24" s="3" t="s">
        <v>32</v>
      </c>
    </row>
    <row r="25" spans="1:15" x14ac:dyDescent="0.35">
      <c r="A25" s="29"/>
      <c r="B25" s="37"/>
      <c r="C25" s="39">
        <v>1005</v>
      </c>
      <c r="D25" s="131" t="s">
        <v>49</v>
      </c>
      <c r="E25" s="25" t="s">
        <v>50</v>
      </c>
      <c r="F25" s="36">
        <v>14983056</v>
      </c>
      <c r="G25" s="24" t="s">
        <v>24</v>
      </c>
      <c r="H25" s="27">
        <v>92872929</v>
      </c>
      <c r="I25" s="27" t="e">
        <f>SUMIFS([1]!BD_ConsolidadoRO[Resultado],[1]!BD_ConsolidadoRO[Funcional],$C$10,[1]!BD_ConsolidadoRO[Categoria do Ministério],$G25)</f>
        <v>#REF!</v>
      </c>
      <c r="J25" s="27" t="e">
        <f t="shared" si="0"/>
        <v>#REF!</v>
      </c>
      <c r="K25" s="137"/>
      <c r="M25" s="3" t="e">
        <f t="shared" si="1"/>
        <v>#REF!</v>
      </c>
      <c r="O25" s="3" t="s">
        <v>25</v>
      </c>
    </row>
    <row r="26" spans="1:15" x14ac:dyDescent="0.35">
      <c r="A26" s="29"/>
      <c r="B26" s="37"/>
      <c r="C26" s="37"/>
      <c r="D26" s="132"/>
      <c r="E26" s="32" t="s">
        <v>51</v>
      </c>
      <c r="F26" s="38">
        <v>1652481</v>
      </c>
      <c r="G26" s="31" t="s">
        <v>29</v>
      </c>
      <c r="H26" s="34">
        <v>71677645</v>
      </c>
      <c r="I26" s="34" t="e">
        <f>SUMIFS([1]!BD_ConsolidadoRO[Resultado],[1]!BD_ConsolidadoRO[Funcional],$C$10,[1]!BD_ConsolidadoRO[Categoria do Ministério],$G26)</f>
        <v>#REF!</v>
      </c>
      <c r="J26" s="34" t="e">
        <f t="shared" si="0"/>
        <v>#REF!</v>
      </c>
      <c r="K26" s="137"/>
      <c r="M26" s="3" t="e">
        <f t="shared" si="1"/>
        <v>#REF!</v>
      </c>
      <c r="O26" s="3" t="s">
        <v>28</v>
      </c>
    </row>
    <row r="27" spans="1:15" x14ac:dyDescent="0.35">
      <c r="A27" s="29"/>
      <c r="B27" s="37"/>
      <c r="C27" s="37"/>
      <c r="D27" s="132"/>
      <c r="E27" s="32" t="s">
        <v>52</v>
      </c>
      <c r="F27" s="38">
        <v>98170</v>
      </c>
      <c r="G27" s="31"/>
      <c r="H27" s="34"/>
      <c r="I27" s="34" t="e">
        <f>SUMIFS([1]!BD_ConsolidadoRO[Resultado],[1]!BD_ConsolidadoRO[Funcional],$C$10,[1]!BD_ConsolidadoRO[Categoria do Ministério],$G27)</f>
        <v>#REF!</v>
      </c>
      <c r="J27" s="34" t="e">
        <f t="shared" si="0"/>
        <v>#REF!</v>
      </c>
      <c r="K27" s="137"/>
      <c r="M27" s="3" t="e">
        <f t="shared" si="1"/>
        <v>#REF!</v>
      </c>
      <c r="O27" s="3" t="s">
        <v>30</v>
      </c>
    </row>
    <row r="28" spans="1:15" x14ac:dyDescent="0.35">
      <c r="A28" s="29"/>
      <c r="B28" s="37"/>
      <c r="C28" s="37"/>
      <c r="D28" s="132"/>
      <c r="E28" s="32" t="s">
        <v>53</v>
      </c>
      <c r="F28" s="38">
        <v>20761</v>
      </c>
      <c r="H28" s="34"/>
      <c r="I28" s="34" t="e">
        <f>SUMIFS([1]!BD_ConsolidadoRO[Resultado],[1]!BD_ConsolidadoRO[Funcional],$C$10,[1]!BD_ConsolidadoRO[Categoria do Ministério],$G28)</f>
        <v>#REF!</v>
      </c>
      <c r="J28" s="34" t="e">
        <f t="shared" si="0"/>
        <v>#REF!</v>
      </c>
      <c r="K28" s="137"/>
      <c r="M28" s="3" t="e">
        <f>J29&lt;0</f>
        <v>#REF!</v>
      </c>
      <c r="O28" s="3" t="s">
        <v>32</v>
      </c>
    </row>
    <row r="29" spans="1:15" ht="14.5" thickBot="1" x14ac:dyDescent="0.4">
      <c r="A29" s="29"/>
      <c r="B29" s="37"/>
      <c r="C29" s="37"/>
      <c r="D29" s="132"/>
      <c r="E29" s="32" t="s">
        <v>54</v>
      </c>
      <c r="F29" s="38">
        <v>137272</v>
      </c>
      <c r="G29" s="31"/>
      <c r="H29" s="34"/>
      <c r="I29" s="34" t="e">
        <f>SUMIFS([1]!BD_ConsolidadoRO[Resultado],[1]!BD_ConsolidadoRO[Funcional],$C$10,[1]!BD_ConsolidadoRO[Categoria do Ministério],$G29)</f>
        <v>#REF!</v>
      </c>
      <c r="J29" s="34" t="e">
        <f t="shared" si="0"/>
        <v>#REF!</v>
      </c>
      <c r="K29" s="137"/>
      <c r="M29" s="3" t="e">
        <f>#REF!&lt;0</f>
        <v>#REF!</v>
      </c>
      <c r="O29" s="3" t="s">
        <v>34</v>
      </c>
    </row>
    <row r="30" spans="1:15" x14ac:dyDescent="0.35">
      <c r="A30" s="29"/>
      <c r="B30" s="37"/>
      <c r="C30" s="39">
        <v>1006</v>
      </c>
      <c r="D30" s="131" t="s">
        <v>55</v>
      </c>
      <c r="E30" s="25" t="s">
        <v>50</v>
      </c>
      <c r="F30" s="36">
        <v>1061013</v>
      </c>
      <c r="G30" s="24" t="s">
        <v>24</v>
      </c>
      <c r="H30" s="27">
        <v>6277431</v>
      </c>
      <c r="I30" s="27" t="e">
        <f>SUMIFS([1]!BD_ConsolidadoRO[Resultado],[1]!BD_ConsolidadoRO[Funcional],$C$10,[1]!BD_ConsolidadoRO[Categoria do Ministério],$G30)</f>
        <v>#REF!</v>
      </c>
      <c r="J30" s="27" t="e">
        <f t="shared" si="0"/>
        <v>#REF!</v>
      </c>
      <c r="K30" s="137"/>
      <c r="M30" s="3" t="e">
        <f t="shared" si="1"/>
        <v>#REF!</v>
      </c>
      <c r="O30" s="3" t="s">
        <v>25</v>
      </c>
    </row>
    <row r="31" spans="1:15" x14ac:dyDescent="0.35">
      <c r="A31" s="29"/>
      <c r="B31" s="37"/>
      <c r="C31" s="37"/>
      <c r="D31" s="132"/>
      <c r="E31" s="32" t="s">
        <v>51</v>
      </c>
      <c r="F31" s="38">
        <v>176618</v>
      </c>
      <c r="G31" s="31" t="s">
        <v>29</v>
      </c>
      <c r="H31" s="34">
        <v>7003384</v>
      </c>
      <c r="I31" s="34" t="e">
        <f>SUMIFS([1]!BD_ConsolidadoRO[Resultado],[1]!BD_ConsolidadoRO[Funcional],$C$10,[1]!BD_ConsolidadoRO[Categoria do Ministério],$G31)</f>
        <v>#REF!</v>
      </c>
      <c r="J31" s="34" t="e">
        <f t="shared" si="0"/>
        <v>#REF!</v>
      </c>
      <c r="K31" s="137"/>
      <c r="M31" s="3" t="e">
        <f t="shared" si="1"/>
        <v>#REF!</v>
      </c>
      <c r="O31" s="3" t="s">
        <v>28</v>
      </c>
    </row>
    <row r="32" spans="1:15" ht="14.5" thickBot="1" x14ac:dyDescent="0.4">
      <c r="A32" s="29"/>
      <c r="B32" s="37"/>
      <c r="C32" s="37"/>
      <c r="D32" s="132"/>
      <c r="E32" s="32" t="s">
        <v>52</v>
      </c>
      <c r="F32" s="38">
        <v>161991</v>
      </c>
      <c r="G32" s="31" t="s">
        <v>31</v>
      </c>
      <c r="H32" s="34">
        <v>5000</v>
      </c>
      <c r="I32" s="34" t="e">
        <f>SUMIFS([1]!BD_ConsolidadoRO[Resultado],[1]!BD_ConsolidadoRO[Funcional],$C$10,[1]!BD_ConsolidadoRO[Categoria do Ministério],$G32)</f>
        <v>#REF!</v>
      </c>
      <c r="J32" s="34" t="e">
        <f t="shared" si="0"/>
        <v>#REF!</v>
      </c>
      <c r="K32" s="137"/>
      <c r="M32" s="3" t="e">
        <f t="shared" si="1"/>
        <v>#REF!</v>
      </c>
      <c r="O32" s="3" t="s">
        <v>30</v>
      </c>
    </row>
    <row r="33" spans="1:15" ht="24" customHeight="1" x14ac:dyDescent="0.35">
      <c r="A33" s="29"/>
      <c r="B33" s="37"/>
      <c r="C33" s="39">
        <v>1007</v>
      </c>
      <c r="D33" s="131" t="s">
        <v>56</v>
      </c>
      <c r="E33" s="25" t="s">
        <v>57</v>
      </c>
      <c r="F33" s="36">
        <v>278169</v>
      </c>
      <c r="G33" s="24" t="s">
        <v>24</v>
      </c>
      <c r="H33" s="27">
        <v>25284386</v>
      </c>
      <c r="I33" s="27" t="e">
        <f>SUMIFS([1]!BD_ConsolidadoRO[Resultado],[1]!BD_ConsolidadoRO[Funcional],$C$10,[1]!BD_ConsolidadoRO[Categoria do Ministério],$G33)</f>
        <v>#REF!</v>
      </c>
      <c r="J33" s="27" t="e">
        <f t="shared" si="0"/>
        <v>#REF!</v>
      </c>
      <c r="K33" s="137"/>
      <c r="M33" s="3" t="e">
        <f t="shared" si="1"/>
        <v>#REF!</v>
      </c>
      <c r="O33" s="3" t="s">
        <v>25</v>
      </c>
    </row>
    <row r="34" spans="1:15" x14ac:dyDescent="0.35">
      <c r="A34" s="29"/>
      <c r="B34" s="37"/>
      <c r="C34" s="37"/>
      <c r="D34" s="132"/>
      <c r="E34" s="32" t="s">
        <v>58</v>
      </c>
      <c r="F34" s="38">
        <v>194649</v>
      </c>
      <c r="G34" s="31" t="s">
        <v>29</v>
      </c>
      <c r="H34" s="34">
        <v>101245839</v>
      </c>
      <c r="I34" s="34" t="e">
        <f>SUMIFS([1]!BD_ConsolidadoRO[Resultado],[1]!BD_ConsolidadoRO[Funcional],$C$10,[1]!BD_ConsolidadoRO[Categoria do Ministério],$G34)</f>
        <v>#REF!</v>
      </c>
      <c r="J34" s="34" t="e">
        <f t="shared" si="0"/>
        <v>#REF!</v>
      </c>
      <c r="K34" s="137"/>
      <c r="M34" s="3" t="e">
        <f t="shared" si="1"/>
        <v>#REF!</v>
      </c>
      <c r="O34" s="3" t="s">
        <v>28</v>
      </c>
    </row>
    <row r="35" spans="1:15" ht="21" customHeight="1" x14ac:dyDescent="0.35">
      <c r="A35" s="29"/>
      <c r="B35" s="37"/>
      <c r="C35" s="37"/>
      <c r="D35" s="132"/>
      <c r="E35" s="32" t="s">
        <v>59</v>
      </c>
      <c r="F35" s="38">
        <v>17382</v>
      </c>
      <c r="G35" s="31" t="s">
        <v>31</v>
      </c>
      <c r="H35" s="34">
        <v>3500</v>
      </c>
      <c r="I35" s="34" t="e">
        <f>SUMIFS([1]!BD_ConsolidadoRO[Resultado],[1]!BD_ConsolidadoRO[Funcional],$C$10,[1]!BD_ConsolidadoRO[Categoria do Ministério],$G35)</f>
        <v>#REF!</v>
      </c>
      <c r="J35" s="34" t="e">
        <f t="shared" si="0"/>
        <v>#REF!</v>
      </c>
      <c r="K35" s="137"/>
      <c r="M35" s="3" t="e">
        <f t="shared" si="1"/>
        <v>#REF!</v>
      </c>
      <c r="O35" s="3" t="s">
        <v>30</v>
      </c>
    </row>
    <row r="36" spans="1:15" x14ac:dyDescent="0.35">
      <c r="A36" s="29"/>
      <c r="B36" s="37"/>
      <c r="C36" s="37"/>
      <c r="D36" s="132"/>
      <c r="E36" s="32" t="s">
        <v>60</v>
      </c>
      <c r="F36" s="38">
        <v>1461371</v>
      </c>
      <c r="G36" s="31"/>
      <c r="H36" s="34"/>
      <c r="I36" s="34" t="e">
        <f>SUMIFS([1]!BD_ConsolidadoRO[Resultado],[1]!BD_ConsolidadoRO[Funcional],$C$10,[1]!BD_ConsolidadoRO[Categoria do Ministério],$G36)</f>
        <v>#REF!</v>
      </c>
      <c r="J36" s="34" t="e">
        <f t="shared" si="0"/>
        <v>#REF!</v>
      </c>
      <c r="K36" s="137"/>
      <c r="M36" s="3" t="e">
        <f t="shared" si="1"/>
        <v>#REF!</v>
      </c>
      <c r="O36" s="3" t="s">
        <v>32</v>
      </c>
    </row>
    <row r="37" spans="1:15" x14ac:dyDescent="0.35">
      <c r="A37" s="29"/>
      <c r="B37" s="37"/>
      <c r="C37" s="37"/>
      <c r="D37" s="132"/>
      <c r="E37" s="32" t="s">
        <v>61</v>
      </c>
      <c r="F37" s="38">
        <v>720286</v>
      </c>
      <c r="G37" s="31"/>
      <c r="H37" s="34"/>
      <c r="I37" s="34" t="e">
        <f>SUMIFS([1]!BD_ConsolidadoRO[Resultado],[1]!BD_ConsolidadoRO[Funcional],$C$10,[1]!BD_ConsolidadoRO[Categoria do Ministério],$G37)</f>
        <v>#REF!</v>
      </c>
      <c r="J37" s="34" t="e">
        <f t="shared" si="0"/>
        <v>#REF!</v>
      </c>
      <c r="K37" s="137"/>
      <c r="M37" s="3" t="e">
        <f t="shared" si="1"/>
        <v>#REF!</v>
      </c>
      <c r="O37" s="3" t="s">
        <v>34</v>
      </c>
    </row>
    <row r="38" spans="1:15" x14ac:dyDescent="0.35">
      <c r="A38" s="29"/>
      <c r="B38" s="37"/>
      <c r="C38" s="37"/>
      <c r="D38" s="132"/>
      <c r="E38" s="32" t="s">
        <v>62</v>
      </c>
      <c r="F38" s="38">
        <v>224658</v>
      </c>
      <c r="G38" s="31"/>
      <c r="H38" s="34"/>
      <c r="I38" s="34" t="e">
        <f>SUMIFS([1]!BD_ConsolidadoRO[Resultado],[1]!BD_ConsolidadoRO[Funcional],$C$10,[1]!BD_ConsolidadoRO[Categoria do Ministério],$G38)</f>
        <v>#REF!</v>
      </c>
      <c r="J38" s="34" t="e">
        <f t="shared" si="0"/>
        <v>#REF!</v>
      </c>
      <c r="K38" s="137"/>
      <c r="M38" s="3" t="e">
        <f t="shared" si="1"/>
        <v>#REF!</v>
      </c>
      <c r="O38" s="3" t="s">
        <v>63</v>
      </c>
    </row>
    <row r="39" spans="1:15" ht="21" customHeight="1" x14ac:dyDescent="0.35">
      <c r="A39" s="29"/>
      <c r="B39" s="37"/>
      <c r="C39" s="37"/>
      <c r="D39" s="132"/>
      <c r="E39" s="32" t="s">
        <v>64</v>
      </c>
      <c r="F39" s="38">
        <v>106193</v>
      </c>
      <c r="G39" s="31"/>
      <c r="H39" s="34"/>
      <c r="I39" s="34" t="e">
        <f>SUMIFS([1]!BD_ConsolidadoRO[Resultado],[1]!BD_ConsolidadoRO[Funcional],$C$10,[1]!BD_ConsolidadoRO[Categoria do Ministério],$G39)</f>
        <v>#REF!</v>
      </c>
      <c r="J39" s="34" t="e">
        <f t="shared" si="0"/>
        <v>#REF!</v>
      </c>
      <c r="K39" s="137"/>
    </row>
    <row r="40" spans="1:15" x14ac:dyDescent="0.35">
      <c r="A40" s="29"/>
      <c r="B40" s="37"/>
      <c r="C40" s="37"/>
      <c r="D40" s="132"/>
      <c r="E40" s="32" t="s">
        <v>65</v>
      </c>
      <c r="F40" s="38">
        <v>276078</v>
      </c>
      <c r="G40" s="31"/>
      <c r="H40" s="34"/>
      <c r="I40" s="34" t="e">
        <f>SUMIFS([1]!BD_ConsolidadoRO[Resultado],[1]!BD_ConsolidadoRO[Funcional],$C$10,[1]!BD_ConsolidadoRO[Categoria do Ministério],$G40)</f>
        <v>#REF!</v>
      </c>
      <c r="J40" s="34" t="e">
        <f t="shared" si="0"/>
        <v>#REF!</v>
      </c>
      <c r="K40" s="137"/>
    </row>
    <row r="41" spans="1:15" x14ac:dyDescent="0.35">
      <c r="A41" s="29"/>
      <c r="B41" s="37"/>
      <c r="C41" s="37"/>
      <c r="D41" s="132"/>
      <c r="E41" s="32" t="s">
        <v>66</v>
      </c>
      <c r="F41" s="38">
        <v>157522</v>
      </c>
      <c r="G41" s="31"/>
      <c r="H41" s="34"/>
      <c r="I41" s="34" t="e">
        <f>SUMIFS([1]!BD_ConsolidadoRO[Resultado],[1]!BD_ConsolidadoRO[Funcional],$C$10,[1]!BD_ConsolidadoRO[Categoria do Ministério],$G41)</f>
        <v>#REF!</v>
      </c>
      <c r="J41" s="34" t="e">
        <f t="shared" si="0"/>
        <v>#REF!</v>
      </c>
      <c r="K41" s="137"/>
    </row>
    <row r="42" spans="1:15" x14ac:dyDescent="0.35">
      <c r="A42" s="29"/>
      <c r="B42" s="37"/>
      <c r="C42" s="37"/>
      <c r="D42" s="132"/>
      <c r="E42" s="32" t="s">
        <v>67</v>
      </c>
      <c r="F42" s="38">
        <v>433046</v>
      </c>
      <c r="G42" s="31"/>
      <c r="H42" s="34"/>
      <c r="I42" s="34" t="e">
        <f>SUMIFS([1]!BD_ConsolidadoRO[Resultado],[1]!BD_ConsolidadoRO[Funcional],$C$10,[1]!BD_ConsolidadoRO[Categoria do Ministério],$G42)</f>
        <v>#REF!</v>
      </c>
      <c r="J42" s="34" t="e">
        <f t="shared" si="0"/>
        <v>#REF!</v>
      </c>
      <c r="K42" s="137"/>
    </row>
    <row r="43" spans="1:15" ht="23" x14ac:dyDescent="0.35">
      <c r="A43" s="29"/>
      <c r="B43" s="37"/>
      <c r="C43" s="37"/>
      <c r="D43" s="132"/>
      <c r="E43" s="32" t="s">
        <v>68</v>
      </c>
      <c r="F43" s="38">
        <v>5000314</v>
      </c>
      <c r="G43" s="42"/>
      <c r="H43" s="41"/>
      <c r="I43" s="41" t="e">
        <f>SUMIFS([1]!BD_ConsolidadoRO[Resultado],[1]!BD_ConsolidadoRO[Funcional],$C$10,[1]!BD_ConsolidadoRO[Categoria do Ministério],$G43)</f>
        <v>#REF!</v>
      </c>
      <c r="J43" s="41" t="e">
        <f t="shared" si="0"/>
        <v>#REF!</v>
      </c>
      <c r="K43" s="137"/>
    </row>
    <row r="44" spans="1:15" ht="23" x14ac:dyDescent="0.35">
      <c r="A44" s="29"/>
      <c r="B44" s="37"/>
      <c r="C44" s="37"/>
      <c r="D44" s="132"/>
      <c r="E44" s="32" t="s">
        <v>69</v>
      </c>
      <c r="F44" s="38">
        <v>9194479</v>
      </c>
      <c r="G44" s="31"/>
      <c r="H44" s="41"/>
      <c r="I44" s="41" t="e">
        <f>SUMIFS([1]!BD_ConsolidadoRO[Resultado],[1]!BD_ConsolidadoRO[Funcional],$C$10,[1]!BD_ConsolidadoRO[Categoria do Ministério],$G44)</f>
        <v>#REF!</v>
      </c>
      <c r="J44" s="41" t="e">
        <f t="shared" si="0"/>
        <v>#REF!</v>
      </c>
      <c r="K44" s="137"/>
    </row>
    <row r="45" spans="1:15" x14ac:dyDescent="0.35">
      <c r="A45" s="29"/>
      <c r="B45" s="37"/>
      <c r="C45" s="37"/>
      <c r="D45" s="132"/>
      <c r="E45" s="32" t="s">
        <v>70</v>
      </c>
      <c r="F45" s="38">
        <v>1786</v>
      </c>
      <c r="G45" s="42"/>
      <c r="H45" s="41"/>
      <c r="I45" s="41" t="e">
        <f>SUMIFS([1]!BD_ConsolidadoRO[Resultado],[1]!BD_ConsolidadoRO[Funcional],$C$10,[1]!BD_ConsolidadoRO[Categoria do Ministério],$G45)</f>
        <v>#REF!</v>
      </c>
      <c r="J45" s="41" t="e">
        <f t="shared" si="0"/>
        <v>#REF!</v>
      </c>
      <c r="K45" s="137"/>
    </row>
    <row r="46" spans="1:15" x14ac:dyDescent="0.35">
      <c r="A46" s="29"/>
      <c r="B46" s="37"/>
      <c r="C46" s="37"/>
      <c r="D46" s="132"/>
      <c r="E46" s="32" t="s">
        <v>71</v>
      </c>
      <c r="F46" s="38">
        <v>18364</v>
      </c>
      <c r="G46" s="42"/>
      <c r="H46" s="41"/>
      <c r="I46" s="41" t="e">
        <f>SUMIFS([1]!BD_ConsolidadoRO[Resultado],[1]!BD_ConsolidadoRO[Funcional],$C$10,[1]!BD_ConsolidadoRO[Categoria do Ministério],$G46)</f>
        <v>#REF!</v>
      </c>
      <c r="J46" s="41" t="e">
        <f t="shared" si="0"/>
        <v>#REF!</v>
      </c>
      <c r="K46" s="137"/>
    </row>
    <row r="47" spans="1:15" ht="27" customHeight="1" x14ac:dyDescent="0.35">
      <c r="A47" s="29"/>
      <c r="B47" s="37"/>
      <c r="C47" s="37"/>
      <c r="D47" s="132"/>
      <c r="E47" s="32" t="s">
        <v>72</v>
      </c>
      <c r="F47" s="38">
        <v>510</v>
      </c>
      <c r="G47" s="42"/>
      <c r="H47" s="41"/>
      <c r="I47" s="41" t="e">
        <f>SUMIFS([1]!BD_ConsolidadoRO[Resultado],[1]!BD_ConsolidadoRO[Funcional],$C$10,[1]!BD_ConsolidadoRO[Categoria do Ministério],$G47)</f>
        <v>#REF!</v>
      </c>
      <c r="J47" s="41" t="e">
        <f t="shared" si="0"/>
        <v>#REF!</v>
      </c>
      <c r="K47" s="137"/>
    </row>
    <row r="48" spans="1:15" ht="27" customHeight="1" thickBot="1" x14ac:dyDescent="0.4">
      <c r="A48" s="29"/>
      <c r="B48" s="43"/>
      <c r="C48" s="43"/>
      <c r="D48" s="44"/>
      <c r="E48" s="44" t="s">
        <v>73</v>
      </c>
      <c r="F48" s="45">
        <v>1200</v>
      </c>
      <c r="G48" s="46"/>
      <c r="H48" s="47"/>
      <c r="I48" s="47" t="e">
        <f>SUMIFS([1]!BD_ConsolidadoRO[Resultado],[1]!BD_ConsolidadoRO[Funcional],$C$10,[1]!BD_ConsolidadoRO[Categoria do Ministério],$G48)</f>
        <v>#REF!</v>
      </c>
      <c r="J48" s="47" t="e">
        <f t="shared" si="0"/>
        <v>#REF!</v>
      </c>
      <c r="K48" s="28"/>
    </row>
    <row r="49" spans="1:15" x14ac:dyDescent="0.35">
      <c r="A49" s="29"/>
      <c r="B49" s="23" t="s">
        <v>74</v>
      </c>
      <c r="C49" s="23">
        <v>1901</v>
      </c>
      <c r="D49" s="131" t="s">
        <v>75</v>
      </c>
      <c r="E49" s="131" t="s">
        <v>76</v>
      </c>
      <c r="F49" s="138">
        <v>28</v>
      </c>
      <c r="G49" s="24" t="s">
        <v>24</v>
      </c>
      <c r="H49" s="27">
        <v>2991136</v>
      </c>
      <c r="I49" s="27" t="e">
        <f>SUMIFS([1]!BD_ConsolidadoRO[Resultado],[1]!BD_ConsolidadoRO[Funcional],$C$10,[1]!BD_ConsolidadoRO[Categoria do Ministério],$G49)</f>
        <v>#REF!</v>
      </c>
      <c r="J49" s="27" t="e">
        <f t="shared" si="0"/>
        <v>#REF!</v>
      </c>
      <c r="K49" s="137"/>
      <c r="M49" s="3" t="e">
        <f t="shared" si="1"/>
        <v>#REF!</v>
      </c>
      <c r="O49" s="3" t="s">
        <v>25</v>
      </c>
    </row>
    <row r="50" spans="1:15" ht="14.5" thickBot="1" x14ac:dyDescent="0.4">
      <c r="A50" s="29"/>
      <c r="B50" s="37"/>
      <c r="C50" s="37"/>
      <c r="D50" s="132"/>
      <c r="E50" s="132"/>
      <c r="F50" s="139"/>
      <c r="G50" s="31" t="s">
        <v>29</v>
      </c>
      <c r="H50" s="34">
        <v>23381388</v>
      </c>
      <c r="I50" s="34" t="e">
        <f>SUMIFS([1]!BD_ConsolidadoRO[Resultado],[1]!BD_ConsolidadoRO[Funcional],$C$10,[1]!BD_ConsolidadoRO[Categoria do Ministério],$G50)</f>
        <v>#REF!</v>
      </c>
      <c r="J50" s="34" t="e">
        <f t="shared" si="0"/>
        <v>#REF!</v>
      </c>
      <c r="K50" s="137"/>
      <c r="M50" s="3" t="e">
        <f t="shared" si="1"/>
        <v>#REF!</v>
      </c>
      <c r="O50" s="3" t="s">
        <v>28</v>
      </c>
    </row>
    <row r="51" spans="1:15" ht="27" customHeight="1" x14ac:dyDescent="0.35">
      <c r="A51" s="29"/>
      <c r="B51" s="37"/>
      <c r="C51" s="39">
        <v>1902</v>
      </c>
      <c r="D51" s="131" t="s">
        <v>77</v>
      </c>
      <c r="E51" s="131" t="s">
        <v>76</v>
      </c>
      <c r="F51" s="138">
        <v>28</v>
      </c>
      <c r="G51" s="24" t="s">
        <v>24</v>
      </c>
      <c r="H51" s="27">
        <v>52762669</v>
      </c>
      <c r="I51" s="27" t="e">
        <f>SUMIFS([1]!BD_ConsolidadoRO[Resultado],[1]!BD_ConsolidadoRO[Funcional],$C$10,[1]!BD_ConsolidadoRO[Categoria do Ministério],$G51)</f>
        <v>#REF!</v>
      </c>
      <c r="J51" s="27" t="e">
        <f t="shared" si="0"/>
        <v>#REF!</v>
      </c>
      <c r="K51" s="137"/>
      <c r="M51" s="3" t="e">
        <f t="shared" si="1"/>
        <v>#REF!</v>
      </c>
      <c r="O51" s="3" t="s">
        <v>25</v>
      </c>
    </row>
    <row r="52" spans="1:15" x14ac:dyDescent="0.35">
      <c r="A52" s="29"/>
      <c r="B52" s="37"/>
      <c r="C52" s="37"/>
      <c r="D52" s="132"/>
      <c r="E52" s="132"/>
      <c r="F52" s="139"/>
      <c r="G52" s="31" t="s">
        <v>29</v>
      </c>
      <c r="H52" s="34">
        <v>249393690</v>
      </c>
      <c r="I52" s="34" t="e">
        <f>SUMIFS([1]!BD_ConsolidadoRO[Resultado],[1]!BD_ConsolidadoRO[Funcional],$C$10,[1]!BD_ConsolidadoRO[Categoria do Ministério],$G52)</f>
        <v>#REF!</v>
      </c>
      <c r="J52" s="34" t="e">
        <f t="shared" si="0"/>
        <v>#REF!</v>
      </c>
      <c r="K52" s="137"/>
      <c r="M52" s="3" t="e">
        <f t="shared" si="1"/>
        <v>#REF!</v>
      </c>
      <c r="O52" s="3" t="s">
        <v>30</v>
      </c>
    </row>
    <row r="53" spans="1:15" ht="14.5" thickBot="1" x14ac:dyDescent="0.4">
      <c r="A53" s="29"/>
      <c r="B53" s="37"/>
      <c r="C53" s="37"/>
      <c r="D53" s="132"/>
      <c r="E53" s="132"/>
      <c r="F53" s="139"/>
      <c r="G53" s="31" t="s">
        <v>31</v>
      </c>
      <c r="H53" s="34">
        <v>1508620</v>
      </c>
      <c r="I53" s="34" t="e">
        <f>SUMIFS([1]!BD_ConsolidadoRO[Resultado],[1]!BD_ConsolidadoRO[Funcional],$C$10,[1]!BD_ConsolidadoRO[Categoria do Ministério],$G53)</f>
        <v>#REF!</v>
      </c>
      <c r="J53" s="34" t="e">
        <f t="shared" si="0"/>
        <v>#REF!</v>
      </c>
      <c r="K53" s="137"/>
      <c r="M53" s="3" t="e">
        <f t="shared" si="1"/>
        <v>#REF!</v>
      </c>
      <c r="O53" s="3" t="s">
        <v>32</v>
      </c>
    </row>
    <row r="54" spans="1:15" x14ac:dyDescent="0.35">
      <c r="A54" s="29"/>
      <c r="B54" s="37"/>
      <c r="C54" s="39">
        <v>1903</v>
      </c>
      <c r="D54" s="131" t="s">
        <v>78</v>
      </c>
      <c r="E54" s="131" t="s">
        <v>76</v>
      </c>
      <c r="F54" s="138">
        <v>28</v>
      </c>
      <c r="G54" s="24" t="s">
        <v>24</v>
      </c>
      <c r="H54" s="27">
        <v>4420697</v>
      </c>
      <c r="I54" s="27" t="e">
        <f>SUMIFS([1]!BD_ConsolidadoRO[Resultado],[1]!BD_ConsolidadoRO[Funcional],$C$10,[1]!BD_ConsolidadoRO[Categoria do Ministério],$G54)</f>
        <v>#REF!</v>
      </c>
      <c r="J54" s="27" t="e">
        <f t="shared" si="0"/>
        <v>#REF!</v>
      </c>
      <c r="K54" s="137"/>
      <c r="M54" s="3" t="e">
        <f t="shared" si="1"/>
        <v>#REF!</v>
      </c>
      <c r="O54" s="3" t="s">
        <v>25</v>
      </c>
    </row>
    <row r="55" spans="1:15" ht="14.5" thickBot="1" x14ac:dyDescent="0.4">
      <c r="A55" s="29"/>
      <c r="B55" s="37"/>
      <c r="C55" s="37"/>
      <c r="D55" s="140"/>
      <c r="E55" s="132"/>
      <c r="F55" s="139"/>
      <c r="G55" s="31" t="s">
        <v>29</v>
      </c>
      <c r="H55" s="34">
        <v>3559299</v>
      </c>
      <c r="I55" s="34" t="e">
        <f>SUMIFS([1]!BD_ConsolidadoRO[Resultado],[1]!BD_ConsolidadoRO[Funcional],$C$10,[1]!BD_ConsolidadoRO[Categoria do Ministério],$G55)</f>
        <v>#REF!</v>
      </c>
      <c r="J55" s="34" t="e">
        <f t="shared" si="0"/>
        <v>#REF!</v>
      </c>
      <c r="K55" s="137"/>
      <c r="M55" s="3" t="e">
        <f t="shared" si="1"/>
        <v>#REF!</v>
      </c>
      <c r="O55" s="3" t="s">
        <v>30</v>
      </c>
    </row>
    <row r="56" spans="1:15" ht="24.75" customHeight="1" x14ac:dyDescent="0.35">
      <c r="A56" s="29"/>
      <c r="B56" s="37"/>
      <c r="C56" s="39">
        <v>1904</v>
      </c>
      <c r="D56" s="131" t="s">
        <v>79</v>
      </c>
      <c r="E56" s="131" t="s">
        <v>76</v>
      </c>
      <c r="F56" s="138">
        <v>28</v>
      </c>
      <c r="G56" s="24" t="s">
        <v>24</v>
      </c>
      <c r="H56" s="27">
        <v>2041535</v>
      </c>
      <c r="I56" s="27" t="e">
        <f>SUMIFS([1]!BD_ConsolidadoRO[Resultado],[1]!BD_ConsolidadoRO[Funcional],$C$10,[1]!BD_ConsolidadoRO[Categoria do Ministério],$G56)</f>
        <v>#REF!</v>
      </c>
      <c r="J56" s="27" t="e">
        <f t="shared" si="0"/>
        <v>#REF!</v>
      </c>
      <c r="K56" s="137"/>
      <c r="M56" s="3" t="e">
        <f t="shared" si="1"/>
        <v>#REF!</v>
      </c>
      <c r="O56" s="3" t="s">
        <v>25</v>
      </c>
    </row>
    <row r="57" spans="1:15" x14ac:dyDescent="0.35">
      <c r="A57" s="29"/>
      <c r="B57" s="37"/>
      <c r="C57" s="37"/>
      <c r="D57" s="132"/>
      <c r="E57" s="132"/>
      <c r="F57" s="139"/>
      <c r="G57" s="31" t="s">
        <v>29</v>
      </c>
      <c r="H57" s="34">
        <v>31050248</v>
      </c>
      <c r="I57" s="34" t="e">
        <f>SUMIFS([1]!BD_ConsolidadoRO[Resultado],[1]!BD_ConsolidadoRO[Funcional],$C$10,[1]!BD_ConsolidadoRO[Categoria do Ministério],$G57)</f>
        <v>#REF!</v>
      </c>
      <c r="J57" s="34" t="e">
        <f t="shared" ref="J57:J69" si="2">H57+I57</f>
        <v>#REF!</v>
      </c>
      <c r="K57" s="137"/>
      <c r="M57" s="3" t="e">
        <f t="shared" ref="M57:M70" si="3">J57&lt;0</f>
        <v>#REF!</v>
      </c>
      <c r="O57" s="3" t="s">
        <v>30</v>
      </c>
    </row>
    <row r="58" spans="1:15" ht="14.5" thickBot="1" x14ac:dyDescent="0.4">
      <c r="A58" s="29"/>
      <c r="B58" s="37"/>
      <c r="C58" s="37"/>
      <c r="D58" s="132"/>
      <c r="E58" s="132"/>
      <c r="F58" s="139"/>
      <c r="G58" s="31" t="s">
        <v>31</v>
      </c>
      <c r="H58" s="34">
        <v>88200</v>
      </c>
      <c r="I58" s="34" t="e">
        <f>SUMIFS([1]!BD_ConsolidadoRO[Resultado],[1]!BD_ConsolidadoRO[Funcional],$C$10,[1]!BD_ConsolidadoRO[Categoria do Ministério],$G58)</f>
        <v>#REF!</v>
      </c>
      <c r="J58" s="34" t="e">
        <f t="shared" si="2"/>
        <v>#REF!</v>
      </c>
      <c r="K58" s="137"/>
      <c r="M58" s="3" t="e">
        <f t="shared" si="3"/>
        <v>#REF!</v>
      </c>
      <c r="O58" s="3" t="s">
        <v>32</v>
      </c>
    </row>
    <row r="59" spans="1:15" ht="27" customHeight="1" x14ac:dyDescent="0.35">
      <c r="A59" s="29"/>
      <c r="B59" s="37"/>
      <c r="C59" s="39">
        <v>1905</v>
      </c>
      <c r="D59" s="131" t="s">
        <v>80</v>
      </c>
      <c r="E59" s="131" t="s">
        <v>76</v>
      </c>
      <c r="F59" s="138">
        <v>28</v>
      </c>
      <c r="G59" s="24" t="s">
        <v>24</v>
      </c>
      <c r="H59" s="27">
        <v>111182108</v>
      </c>
      <c r="I59" s="27" t="e">
        <f>SUMIFS([1]!BD_ConsolidadoRO[Resultado],[1]!BD_ConsolidadoRO[Funcional],$C$10,[1]!BD_ConsolidadoRO[Categoria do Ministério],$G59)</f>
        <v>#REF!</v>
      </c>
      <c r="J59" s="27" t="e">
        <f t="shared" si="2"/>
        <v>#REF!</v>
      </c>
      <c r="K59" s="137"/>
      <c r="M59" s="3" t="e">
        <f t="shared" si="3"/>
        <v>#REF!</v>
      </c>
      <c r="O59" s="3" t="s">
        <v>25</v>
      </c>
    </row>
    <row r="60" spans="1:15" x14ac:dyDescent="0.35">
      <c r="A60" s="29"/>
      <c r="B60" s="37"/>
      <c r="C60" s="37"/>
      <c r="D60" s="132"/>
      <c r="E60" s="132"/>
      <c r="F60" s="139"/>
      <c r="G60" s="31" t="s">
        <v>29</v>
      </c>
      <c r="H60" s="34">
        <v>39449780</v>
      </c>
      <c r="I60" s="34" t="e">
        <f>SUMIFS([1]!BD_ConsolidadoRO[Resultado],[1]!BD_ConsolidadoRO[Funcional],$C$10,[1]!BD_ConsolidadoRO[Categoria do Ministério],$G60)</f>
        <v>#REF!</v>
      </c>
      <c r="J60" s="34" t="e">
        <f t="shared" si="2"/>
        <v>#REF!</v>
      </c>
      <c r="K60" s="137"/>
      <c r="M60" s="3" t="e">
        <f t="shared" si="3"/>
        <v>#REF!</v>
      </c>
      <c r="O60" s="3" t="s">
        <v>30</v>
      </c>
    </row>
    <row r="61" spans="1:15" ht="14.5" thickBot="1" x14ac:dyDescent="0.4">
      <c r="A61" s="29"/>
      <c r="B61" s="37"/>
      <c r="C61" s="37"/>
      <c r="D61" s="132"/>
      <c r="E61" s="132"/>
      <c r="F61" s="139"/>
      <c r="G61" s="31" t="s">
        <v>31</v>
      </c>
      <c r="H61" s="34">
        <v>1201000</v>
      </c>
      <c r="I61" s="34" t="e">
        <f>SUMIFS([1]!BD_ConsolidadoRO[Resultado],[1]!BD_ConsolidadoRO[Funcional],$C$10,[1]!BD_ConsolidadoRO[Categoria do Ministério],$G61)</f>
        <v>#REF!</v>
      </c>
      <c r="J61" s="34" t="e">
        <f t="shared" si="2"/>
        <v>#REF!</v>
      </c>
      <c r="K61" s="137"/>
      <c r="M61" s="3" t="e">
        <f t="shared" si="3"/>
        <v>#REF!</v>
      </c>
      <c r="O61" s="3" t="s">
        <v>32</v>
      </c>
    </row>
    <row r="62" spans="1:15" x14ac:dyDescent="0.35">
      <c r="A62" s="29"/>
      <c r="B62" s="37"/>
      <c r="C62" s="39">
        <v>1907</v>
      </c>
      <c r="D62" s="131" t="s">
        <v>83</v>
      </c>
      <c r="E62" s="131" t="s">
        <v>76</v>
      </c>
      <c r="F62" s="138">
        <v>27</v>
      </c>
      <c r="G62" s="24" t="s">
        <v>24</v>
      </c>
      <c r="H62" s="27">
        <v>13678955</v>
      </c>
      <c r="I62" s="27" t="e">
        <f>SUMIFS([1]!BD_ConsolidadoRO[Resultado],[1]!BD_ConsolidadoRO[Funcional],$C$10,[1]!BD_ConsolidadoRO[Categoria do Ministério],$G62)</f>
        <v>#REF!</v>
      </c>
      <c r="J62" s="27" t="e">
        <f t="shared" si="2"/>
        <v>#REF!</v>
      </c>
      <c r="K62" s="137"/>
      <c r="M62" s="3" t="e">
        <f t="shared" si="3"/>
        <v>#REF!</v>
      </c>
      <c r="O62" s="3" t="s">
        <v>25</v>
      </c>
    </row>
    <row r="63" spans="1:15" ht="14.5" thickBot="1" x14ac:dyDescent="0.4">
      <c r="A63" s="29"/>
      <c r="B63" s="37"/>
      <c r="C63" s="37"/>
      <c r="D63" s="132"/>
      <c r="E63" s="132"/>
      <c r="F63" s="139"/>
      <c r="G63" s="31" t="s">
        <v>29</v>
      </c>
      <c r="H63" s="34">
        <v>5057225</v>
      </c>
      <c r="I63" s="34" t="e">
        <f>SUMIFS([1]!BD_ConsolidadoRO[Resultado],[1]!BD_ConsolidadoRO[Funcional],$C$10,[1]!BD_ConsolidadoRO[Categoria do Ministério],$G63)</f>
        <v>#REF!</v>
      </c>
      <c r="J63" s="34" t="e">
        <f t="shared" si="2"/>
        <v>#REF!</v>
      </c>
      <c r="K63" s="137"/>
      <c r="M63" s="3" t="e">
        <f t="shared" si="3"/>
        <v>#REF!</v>
      </c>
      <c r="O63" s="3" t="s">
        <v>30</v>
      </c>
    </row>
    <row r="64" spans="1:15" ht="24" customHeight="1" x14ac:dyDescent="0.35">
      <c r="A64" s="29"/>
      <c r="B64" s="37"/>
      <c r="C64" s="39">
        <v>1908</v>
      </c>
      <c r="D64" s="131" t="s">
        <v>84</v>
      </c>
      <c r="E64" s="133" t="s">
        <v>85</v>
      </c>
      <c r="F64" s="135">
        <v>6408</v>
      </c>
      <c r="G64" s="24" t="s">
        <v>24</v>
      </c>
      <c r="H64" s="27">
        <v>225216</v>
      </c>
      <c r="I64" s="27" t="e">
        <f>SUMIFS([1]!BD_ConsolidadoRO[Resultado],[1]!BD_ConsolidadoRO[Funcional],$C$10,[1]!BD_ConsolidadoRO[Categoria do Ministério],$G64)</f>
        <v>#REF!</v>
      </c>
      <c r="J64" s="27" t="e">
        <f t="shared" si="2"/>
        <v>#REF!</v>
      </c>
      <c r="K64" s="137"/>
      <c r="M64" s="3" t="e">
        <f t="shared" si="3"/>
        <v>#REF!</v>
      </c>
      <c r="O64" s="3" t="s">
        <v>25</v>
      </c>
    </row>
    <row r="65" spans="1:15" ht="14.5" thickBot="1" x14ac:dyDescent="0.4">
      <c r="A65" s="29"/>
      <c r="B65" s="37"/>
      <c r="C65" s="37"/>
      <c r="D65" s="132"/>
      <c r="E65" s="134"/>
      <c r="F65" s="136"/>
      <c r="G65" s="31" t="s">
        <v>29</v>
      </c>
      <c r="H65" s="34">
        <v>15842276</v>
      </c>
      <c r="I65" s="34" t="e">
        <f>SUMIFS([1]!BD_ConsolidadoRO[Resultado],[1]!BD_ConsolidadoRO[Funcional],$C$10,[1]!BD_ConsolidadoRO[Categoria do Ministério],$G65)</f>
        <v>#REF!</v>
      </c>
      <c r="J65" s="34" t="e">
        <f t="shared" si="2"/>
        <v>#REF!</v>
      </c>
      <c r="K65" s="137"/>
      <c r="M65" s="3" t="e">
        <f t="shared" si="3"/>
        <v>#REF!</v>
      </c>
      <c r="O65" s="3" t="s">
        <v>30</v>
      </c>
    </row>
    <row r="66" spans="1:15" ht="24" customHeight="1" x14ac:dyDescent="0.35">
      <c r="A66" s="29"/>
      <c r="B66" s="37"/>
      <c r="C66" s="39">
        <v>1909</v>
      </c>
      <c r="D66" s="131" t="s">
        <v>86</v>
      </c>
      <c r="E66" s="131" t="s">
        <v>87</v>
      </c>
      <c r="F66" s="138">
        <v>95</v>
      </c>
      <c r="G66" s="24" t="s">
        <v>24</v>
      </c>
      <c r="H66" s="27">
        <v>540462</v>
      </c>
      <c r="I66" s="27" t="e">
        <f>SUMIFS([1]!BD_ConsolidadoRO[Resultado],[1]!BD_ConsolidadoRO[Funcional],$C$10,[1]!BD_ConsolidadoRO[Categoria do Ministério],$G66)</f>
        <v>#REF!</v>
      </c>
      <c r="J66" s="27" t="e">
        <f t="shared" si="2"/>
        <v>#REF!</v>
      </c>
      <c r="K66" s="137"/>
      <c r="M66" s="3" t="e">
        <f t="shared" si="3"/>
        <v>#REF!</v>
      </c>
      <c r="O66" s="3" t="s">
        <v>25</v>
      </c>
    </row>
    <row r="67" spans="1:15" x14ac:dyDescent="0.35">
      <c r="A67" s="29"/>
      <c r="B67" s="37"/>
      <c r="C67" s="37"/>
      <c r="D67" s="132"/>
      <c r="E67" s="132"/>
      <c r="F67" s="139"/>
      <c r="G67" s="31" t="s">
        <v>29</v>
      </c>
      <c r="H67" s="34">
        <v>20854862</v>
      </c>
      <c r="I67" s="34" t="e">
        <f>SUMIFS([1]!BD_ConsolidadoRO[Resultado],[1]!BD_ConsolidadoRO[Funcional],$C$10,[1]!BD_ConsolidadoRO[Categoria do Ministério],$G67)</f>
        <v>#REF!</v>
      </c>
      <c r="J67" s="34" t="e">
        <f t="shared" si="2"/>
        <v>#REF!</v>
      </c>
      <c r="K67" s="137"/>
      <c r="M67" s="3" t="e">
        <f t="shared" si="3"/>
        <v>#REF!</v>
      </c>
      <c r="O67" s="3" t="s">
        <v>30</v>
      </c>
    </row>
    <row r="68" spans="1:15" x14ac:dyDescent="0.35">
      <c r="A68" s="29"/>
      <c r="B68" s="37"/>
      <c r="C68" s="37"/>
      <c r="D68" s="132"/>
      <c r="E68" s="132"/>
      <c r="F68" s="139"/>
      <c r="G68" s="31" t="s">
        <v>31</v>
      </c>
      <c r="H68" s="34">
        <v>192053781</v>
      </c>
      <c r="I68" s="34" t="e">
        <f>SUMIFS([1]!BD_ConsolidadoRO[Resultado],[1]!BD_ConsolidadoRO[Funcional],$C$10,[1]!BD_ConsolidadoRO[Categoria do Ministério],$G68)</f>
        <v>#REF!</v>
      </c>
      <c r="J68" s="34" t="e">
        <f t="shared" si="2"/>
        <v>#REF!</v>
      </c>
      <c r="K68" s="137"/>
      <c r="M68" s="3" t="e">
        <f t="shared" si="3"/>
        <v>#REF!</v>
      </c>
      <c r="O68" s="3" t="s">
        <v>32</v>
      </c>
    </row>
    <row r="69" spans="1:15" ht="14.5" thickBot="1" x14ac:dyDescent="0.4">
      <c r="A69" s="29"/>
      <c r="B69" s="37"/>
      <c r="C69" s="37"/>
      <c r="D69" s="132"/>
      <c r="E69" s="132"/>
      <c r="F69" s="139"/>
      <c r="G69" s="31" t="s">
        <v>33</v>
      </c>
      <c r="H69" s="34">
        <v>16000000</v>
      </c>
      <c r="I69" s="34" t="e">
        <f>SUMIFS([1]!BD_ConsolidadoRO[Resultado],[1]!BD_ConsolidadoRO[Funcional],$C$10,[1]!BD_ConsolidadoRO[Categoria do Ministério],$G69)</f>
        <v>#REF!</v>
      </c>
      <c r="J69" s="34" t="e">
        <f t="shared" si="2"/>
        <v>#REF!</v>
      </c>
      <c r="K69" s="137"/>
      <c r="M69" s="3" t="e">
        <f t="shared" si="3"/>
        <v>#REF!</v>
      </c>
      <c r="O69" s="3" t="s">
        <v>34</v>
      </c>
    </row>
    <row r="70" spans="1:15" ht="14.5" thickBot="1" x14ac:dyDescent="0.4">
      <c r="A70" s="48" t="s">
        <v>88</v>
      </c>
      <c r="B70" s="49"/>
      <c r="C70" s="49"/>
      <c r="D70" s="49"/>
      <c r="E70" s="49"/>
      <c r="F70" s="50"/>
      <c r="G70" s="51"/>
      <c r="H70" s="52">
        <f>SUM(H10:H69)</f>
        <v>1611126787</v>
      </c>
      <c r="I70" s="52" t="e">
        <f>J70-H70</f>
        <v>#REF!</v>
      </c>
      <c r="J70" s="52" t="e">
        <f>SUM(J10:J69)</f>
        <v>#REF!</v>
      </c>
      <c r="M70" s="3" t="e">
        <f t="shared" si="3"/>
        <v>#REF!</v>
      </c>
    </row>
    <row r="72" spans="1:15" ht="14.5" x14ac:dyDescent="0.35">
      <c r="G72" s="54"/>
      <c r="H72" s="55"/>
      <c r="I72" s="55"/>
      <c r="J72" s="55"/>
    </row>
  </sheetData>
  <mergeCells count="59">
    <mergeCell ref="D13:D15"/>
    <mergeCell ref="K13:K15"/>
    <mergeCell ref="A1:H1"/>
    <mergeCell ref="B2:H2"/>
    <mergeCell ref="B3:H3"/>
    <mergeCell ref="B5:H5"/>
    <mergeCell ref="D6:H6"/>
    <mergeCell ref="A8:A9"/>
    <mergeCell ref="B8:B9"/>
    <mergeCell ref="D8:D9"/>
    <mergeCell ref="E8:F8"/>
    <mergeCell ref="G8:G9"/>
    <mergeCell ref="H8:H9"/>
    <mergeCell ref="I8:I9"/>
    <mergeCell ref="J8:J9"/>
    <mergeCell ref="D10:D12"/>
    <mergeCell ref="K10:K12"/>
    <mergeCell ref="D16:D20"/>
    <mergeCell ref="K16:K20"/>
    <mergeCell ref="D21:D24"/>
    <mergeCell ref="K21:K24"/>
    <mergeCell ref="D25:D29"/>
    <mergeCell ref="K25:K29"/>
    <mergeCell ref="D30:D32"/>
    <mergeCell ref="K30:K32"/>
    <mergeCell ref="D33:D47"/>
    <mergeCell ref="K33:K47"/>
    <mergeCell ref="D49:D50"/>
    <mergeCell ref="E49:E50"/>
    <mergeCell ref="F49:F50"/>
    <mergeCell ref="K49:K50"/>
    <mergeCell ref="D51:D53"/>
    <mergeCell ref="E51:E53"/>
    <mergeCell ref="F51:F53"/>
    <mergeCell ref="K51:K53"/>
    <mergeCell ref="D54:D55"/>
    <mergeCell ref="E54:E55"/>
    <mergeCell ref="F54:F55"/>
    <mergeCell ref="K54:K55"/>
    <mergeCell ref="D56:D58"/>
    <mergeCell ref="E56:E58"/>
    <mergeCell ref="F56:F58"/>
    <mergeCell ref="K56:K58"/>
    <mergeCell ref="D59:D61"/>
    <mergeCell ref="E59:E61"/>
    <mergeCell ref="F59:F61"/>
    <mergeCell ref="K59:K61"/>
    <mergeCell ref="D62:D63"/>
    <mergeCell ref="E62:E63"/>
    <mergeCell ref="F62:F63"/>
    <mergeCell ref="K62:K63"/>
    <mergeCell ref="D64:D65"/>
    <mergeCell ref="E64:E65"/>
    <mergeCell ref="F64:F65"/>
    <mergeCell ref="K64:K65"/>
    <mergeCell ref="D66:D69"/>
    <mergeCell ref="E66:E69"/>
    <mergeCell ref="F66:F69"/>
    <mergeCell ref="K66:K69"/>
  </mergeCells>
  <conditionalFormatting sqref="M10:M70">
    <cfRule type="containsText" dxfId="5" priority="1" operator="containsText" text="VERDADEIRO">
      <formula>NOT(ISERROR(SEARCH("VERDADEIRO",M10)))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65" orientation="landscape" r:id="rId1"/>
  <rowBreaks count="2" manualBreakCount="2">
    <brk id="32" max="8" man="1"/>
    <brk id="58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C9AD3-6C0C-4901-AB0F-1A39F7FA6EB5}">
  <sheetPr>
    <tabColor rgb="FFFF0066"/>
  </sheetPr>
  <dimension ref="A1:P75"/>
  <sheetViews>
    <sheetView showGridLines="0" zoomScale="80" zoomScaleNormal="80" workbookViewId="0">
      <pane ySplit="9" topLeftCell="A27" activePane="bottomLeft" state="frozen"/>
      <selection activeCell="A4" sqref="A4"/>
      <selection pane="bottomLeft" activeCell="L61" sqref="L61"/>
    </sheetView>
  </sheetViews>
  <sheetFormatPr defaultColWidth="9.1796875" defaultRowHeight="14.5" x14ac:dyDescent="0.35"/>
  <cols>
    <col min="1" max="1" width="20.7265625" style="21" customWidth="1"/>
    <col min="2" max="2" width="22.453125" style="79" bestFit="1" customWidth="1"/>
    <col min="3" max="3" width="22.453125" style="79" hidden="1" customWidth="1"/>
    <col min="4" max="4" width="31.7265625" style="79" bestFit="1" customWidth="1"/>
    <col min="5" max="5" width="17.7265625" style="79" bestFit="1" customWidth="1"/>
    <col min="6" max="6" width="11" style="21" customWidth="1"/>
    <col min="7" max="7" width="49.1796875" style="59" bestFit="1" customWidth="1"/>
    <col min="8" max="8" width="20.1796875" style="59" customWidth="1"/>
    <col min="9" max="9" width="20.1796875" style="59" hidden="1" customWidth="1"/>
    <col min="10" max="10" width="20.1796875" style="21" hidden="1" customWidth="1"/>
    <col min="11" max="11" width="15.26953125" style="21" bestFit="1" customWidth="1"/>
    <col min="12" max="13" width="9.1796875" style="21"/>
    <col min="14" max="14" width="9.453125" style="3" bestFit="1" customWidth="1"/>
    <col min="15" max="16384" width="9.1796875" style="21"/>
  </cols>
  <sheetData>
    <row r="1" spans="1:16" x14ac:dyDescent="0.35">
      <c r="A1" s="145" t="s">
        <v>0</v>
      </c>
      <c r="B1" s="146"/>
      <c r="C1" s="146"/>
      <c r="D1" s="146"/>
      <c r="E1" s="146"/>
      <c r="F1" s="146"/>
      <c r="G1" s="146"/>
      <c r="H1" s="147"/>
      <c r="I1" s="1"/>
      <c r="J1" s="2"/>
    </row>
    <row r="2" spans="1:16" x14ac:dyDescent="0.35">
      <c r="A2" s="56"/>
      <c r="B2" s="166" t="s">
        <v>1</v>
      </c>
      <c r="C2" s="166"/>
      <c r="D2" s="166"/>
      <c r="E2" s="166"/>
      <c r="F2" s="166"/>
      <c r="G2" s="166"/>
      <c r="H2" s="167"/>
      <c r="I2" s="9"/>
      <c r="J2" s="57"/>
    </row>
    <row r="3" spans="1:16" ht="15" customHeight="1" x14ac:dyDescent="0.35">
      <c r="A3" s="56"/>
      <c r="B3" s="168" t="s">
        <v>2</v>
      </c>
      <c r="C3" s="169"/>
      <c r="D3" s="169"/>
      <c r="E3" s="169"/>
      <c r="F3" s="169"/>
      <c r="G3" s="169"/>
      <c r="H3" s="170"/>
      <c r="I3" s="21"/>
      <c r="J3" s="58"/>
    </row>
    <row r="4" spans="1:16" ht="15" customHeight="1" x14ac:dyDescent="0.35">
      <c r="A4" s="56"/>
      <c r="B4" s="171" t="s">
        <v>89</v>
      </c>
      <c r="C4" s="169"/>
      <c r="D4" s="169"/>
      <c r="E4" s="169"/>
      <c r="F4" s="169"/>
      <c r="G4" s="169"/>
      <c r="H4" s="170"/>
      <c r="I4" s="21"/>
      <c r="J4" s="58"/>
    </row>
    <row r="5" spans="1:16" ht="27.75" customHeight="1" x14ac:dyDescent="0.35">
      <c r="A5" s="56"/>
      <c r="B5" s="172" t="s">
        <v>90</v>
      </c>
      <c r="C5" s="173"/>
      <c r="D5" s="173"/>
      <c r="E5" s="173"/>
      <c r="F5" s="173"/>
      <c r="G5" s="173"/>
      <c r="H5" s="174"/>
      <c r="J5" s="60"/>
    </row>
    <row r="6" spans="1:16" ht="14.5" customHeight="1" x14ac:dyDescent="0.35">
      <c r="A6" s="56"/>
      <c r="B6" s="9" t="s">
        <v>5</v>
      </c>
      <c r="C6" s="9"/>
      <c r="D6" s="171" t="s">
        <v>6</v>
      </c>
      <c r="E6" s="169"/>
      <c r="F6" s="169"/>
      <c r="G6" s="169"/>
      <c r="H6" s="170"/>
      <c r="J6" s="60"/>
    </row>
    <row r="7" spans="1:16" ht="15" thickBot="1" x14ac:dyDescent="0.4">
      <c r="A7" s="61"/>
      <c r="B7" s="11"/>
      <c r="C7" s="11"/>
      <c r="D7" s="12"/>
      <c r="E7" s="62"/>
      <c r="F7" s="62"/>
      <c r="G7" s="62"/>
      <c r="H7" s="14">
        <v>1</v>
      </c>
      <c r="I7" s="62"/>
      <c r="J7" s="14">
        <v>1</v>
      </c>
    </row>
    <row r="8" spans="1:16" s="63" customFormat="1" ht="15.75" customHeight="1" thickBot="1" x14ac:dyDescent="0.4">
      <c r="A8" s="141" t="s">
        <v>7</v>
      </c>
      <c r="B8" s="141" t="s">
        <v>8</v>
      </c>
      <c r="C8" s="16" t="s">
        <v>9</v>
      </c>
      <c r="D8" s="141" t="s">
        <v>10</v>
      </c>
      <c r="E8" s="163" t="s">
        <v>11</v>
      </c>
      <c r="F8" s="163"/>
      <c r="G8" s="164" t="s">
        <v>12</v>
      </c>
      <c r="H8" s="141" t="s">
        <v>13</v>
      </c>
      <c r="I8" s="141" t="s">
        <v>14</v>
      </c>
      <c r="J8" s="141" t="s">
        <v>15</v>
      </c>
      <c r="N8" s="18"/>
    </row>
    <row r="9" spans="1:16" s="63" customFormat="1" ht="15" thickBot="1" x14ac:dyDescent="0.4">
      <c r="A9" s="142"/>
      <c r="B9" s="142"/>
      <c r="C9" s="19" t="s">
        <v>16</v>
      </c>
      <c r="D9" s="142"/>
      <c r="E9" s="20" t="s">
        <v>17</v>
      </c>
      <c r="F9" s="17" t="s">
        <v>18</v>
      </c>
      <c r="G9" s="165"/>
      <c r="H9" s="142"/>
      <c r="I9" s="142"/>
      <c r="J9" s="142"/>
      <c r="N9" s="18"/>
      <c r="P9" s="21"/>
    </row>
    <row r="10" spans="1:16" x14ac:dyDescent="0.35">
      <c r="A10" s="155" t="s">
        <v>91</v>
      </c>
      <c r="B10" s="155" t="s">
        <v>92</v>
      </c>
      <c r="C10" s="23">
        <v>2001</v>
      </c>
      <c r="D10" s="155" t="s">
        <v>93</v>
      </c>
      <c r="E10" s="24" t="s">
        <v>94</v>
      </c>
      <c r="F10" s="64">
        <v>42709</v>
      </c>
      <c r="G10" s="24" t="s">
        <v>24</v>
      </c>
      <c r="H10" s="27">
        <v>238620746</v>
      </c>
      <c r="I10" s="27" t="e">
        <f>SUMIFS([1]!BD_ConsolidadoRO[Resultado],[1]!BD_ConsolidadoRO[Funcional],$C$10,[1]!BD_ConsolidadoRO[Categoria do Ministério],$G10)</f>
        <v>#REF!</v>
      </c>
      <c r="J10" s="27" t="e">
        <f>H10+I10</f>
        <v>#REF!</v>
      </c>
      <c r="K10" s="137"/>
      <c r="P10" s="3"/>
    </row>
    <row r="11" spans="1:16" x14ac:dyDescent="0.35">
      <c r="A11" s="156"/>
      <c r="B11" s="156"/>
      <c r="C11" s="37"/>
      <c r="D11" s="156"/>
      <c r="E11" s="31" t="s">
        <v>95</v>
      </c>
      <c r="F11" s="65">
        <v>26140049</v>
      </c>
      <c r="G11" s="31" t="s">
        <v>29</v>
      </c>
      <c r="H11" s="34">
        <v>609133709</v>
      </c>
      <c r="I11" s="34" t="e">
        <f>SUMIFS([1]!BD_ConsolidadoRO[Resultado],[1]!BD_ConsolidadoRO[Funcional],$C$10,[1]!BD_ConsolidadoRO[Categoria do Ministério],$G11)</f>
        <v>#REF!</v>
      </c>
      <c r="J11" s="34" t="e">
        <f t="shared" ref="J11:J47" si="0">H11+I11</f>
        <v>#REF!</v>
      </c>
      <c r="K11" s="137"/>
      <c r="P11" s="3"/>
    </row>
    <row r="12" spans="1:16" x14ac:dyDescent="0.35">
      <c r="A12" s="156"/>
      <c r="B12" s="156"/>
      <c r="C12" s="37"/>
      <c r="D12" s="156"/>
      <c r="E12" s="31" t="s">
        <v>96</v>
      </c>
      <c r="F12" s="65">
        <v>24848632</v>
      </c>
      <c r="G12" s="31" t="s">
        <v>31</v>
      </c>
      <c r="H12" s="34">
        <v>909555</v>
      </c>
      <c r="I12" s="34" t="e">
        <f>SUMIFS([1]!BD_ConsolidadoRO[Resultado],[1]!BD_ConsolidadoRO[Funcional],$C$10,[1]!BD_ConsolidadoRO[Categoria do Ministério],$G12)</f>
        <v>#REF!</v>
      </c>
      <c r="J12" s="34" t="e">
        <f t="shared" si="0"/>
        <v>#REF!</v>
      </c>
      <c r="K12" s="137"/>
      <c r="P12" s="3"/>
    </row>
    <row r="13" spans="1:16" ht="15" thickBot="1" x14ac:dyDescent="0.4">
      <c r="A13" s="156"/>
      <c r="B13" s="156"/>
      <c r="C13" s="37"/>
      <c r="D13" s="156"/>
      <c r="E13" s="31" t="s">
        <v>97</v>
      </c>
      <c r="F13" s="65">
        <v>52522</v>
      </c>
      <c r="G13" s="31"/>
      <c r="H13" s="34"/>
      <c r="I13" s="34" t="e">
        <f>SUMIFS([1]!BD_ConsolidadoRO[Resultado],[1]!BD_ConsolidadoRO[Funcional],$C$10,[1]!BD_ConsolidadoRO[Categoria do Ministério],$G13)</f>
        <v>#REF!</v>
      </c>
      <c r="J13" s="34" t="e">
        <f t="shared" si="0"/>
        <v>#REF!</v>
      </c>
      <c r="K13" s="137"/>
      <c r="P13" s="3"/>
    </row>
    <row r="14" spans="1:16" x14ac:dyDescent="0.35">
      <c r="A14" s="156"/>
      <c r="B14" s="156"/>
      <c r="C14" s="39">
        <v>2002</v>
      </c>
      <c r="D14" s="155" t="s">
        <v>98</v>
      </c>
      <c r="E14" s="24" t="s">
        <v>94</v>
      </c>
      <c r="F14" s="64">
        <v>2624397</v>
      </c>
      <c r="G14" s="24" t="s">
        <v>24</v>
      </c>
      <c r="H14" s="27">
        <v>236867299</v>
      </c>
      <c r="I14" s="27" t="e">
        <f>SUMIFS([1]!BD_ConsolidadoRO[Resultado],[1]!BD_ConsolidadoRO[Funcional],$C$10,[1]!BD_ConsolidadoRO[Categoria do Ministério],$G14)</f>
        <v>#REF!</v>
      </c>
      <c r="J14" s="27" t="e">
        <f t="shared" si="0"/>
        <v>#REF!</v>
      </c>
      <c r="K14" s="137"/>
      <c r="P14" s="3"/>
    </row>
    <row r="15" spans="1:16" x14ac:dyDescent="0.35">
      <c r="A15" s="156"/>
      <c r="B15" s="156"/>
      <c r="C15" s="37"/>
      <c r="D15" s="156"/>
      <c r="E15" s="31" t="s">
        <v>99</v>
      </c>
      <c r="F15" s="65">
        <v>308924</v>
      </c>
      <c r="G15" s="31" t="s">
        <v>29</v>
      </c>
      <c r="H15" s="34">
        <v>120980697</v>
      </c>
      <c r="I15" s="34" t="e">
        <f>SUMIFS([1]!BD_ConsolidadoRO[Resultado],[1]!BD_ConsolidadoRO[Funcional],$C$10,[1]!BD_ConsolidadoRO[Categoria do Ministério],$G15)</f>
        <v>#REF!</v>
      </c>
      <c r="J15" s="34" t="e">
        <f t="shared" si="0"/>
        <v>#REF!</v>
      </c>
      <c r="K15" s="137"/>
      <c r="P15" s="3"/>
    </row>
    <row r="16" spans="1:16" ht="15" thickBot="1" x14ac:dyDescent="0.4">
      <c r="A16" s="156"/>
      <c r="B16" s="156"/>
      <c r="C16" s="37"/>
      <c r="D16" s="156"/>
      <c r="E16" s="31"/>
      <c r="F16" s="65"/>
      <c r="G16" s="31" t="s">
        <v>31</v>
      </c>
      <c r="H16" s="34">
        <v>141513</v>
      </c>
      <c r="I16" s="34" t="e">
        <f>SUMIFS([1]!BD_ConsolidadoRO[Resultado],[1]!BD_ConsolidadoRO[Funcional],$C$10,[1]!BD_ConsolidadoRO[Categoria do Ministério],$G16)</f>
        <v>#REF!</v>
      </c>
      <c r="J16" s="34" t="e">
        <f t="shared" si="0"/>
        <v>#REF!</v>
      </c>
      <c r="K16" s="137"/>
      <c r="P16" s="3"/>
    </row>
    <row r="17" spans="1:16" x14ac:dyDescent="0.35">
      <c r="A17" s="156"/>
      <c r="B17" s="156"/>
      <c r="C17" s="39">
        <v>2003</v>
      </c>
      <c r="D17" s="155" t="s">
        <v>100</v>
      </c>
      <c r="E17" s="24" t="s">
        <v>101</v>
      </c>
      <c r="F17" s="64">
        <v>725113</v>
      </c>
      <c r="G17" s="24" t="s">
        <v>24</v>
      </c>
      <c r="H17" s="27">
        <v>16137229</v>
      </c>
      <c r="I17" s="27" t="e">
        <f>SUMIFS([1]!BD_ConsolidadoRO[Resultado],[1]!BD_ConsolidadoRO[Funcional],$C$10,[1]!BD_ConsolidadoRO[Categoria do Ministério],$G17)</f>
        <v>#REF!</v>
      </c>
      <c r="J17" s="27" t="e">
        <f t="shared" si="0"/>
        <v>#REF!</v>
      </c>
      <c r="K17" s="137"/>
      <c r="P17" s="3"/>
    </row>
    <row r="18" spans="1:16" x14ac:dyDescent="0.35">
      <c r="A18" s="156"/>
      <c r="B18" s="156"/>
      <c r="C18" s="37"/>
      <c r="D18" s="156"/>
      <c r="E18" s="31" t="s">
        <v>102</v>
      </c>
      <c r="F18" s="65">
        <v>29589</v>
      </c>
      <c r="G18" s="31" t="s">
        <v>29</v>
      </c>
      <c r="H18" s="34">
        <v>26011915</v>
      </c>
      <c r="I18" s="34" t="e">
        <f>SUMIFS([1]!BD_ConsolidadoRO[Resultado],[1]!BD_ConsolidadoRO[Funcional],$C$10,[1]!BD_ConsolidadoRO[Categoria do Ministério],$G18)</f>
        <v>#REF!</v>
      </c>
      <c r="J18" s="34" t="e">
        <f t="shared" si="0"/>
        <v>#REF!</v>
      </c>
      <c r="K18" s="137"/>
      <c r="P18" s="3"/>
    </row>
    <row r="19" spans="1:16" x14ac:dyDescent="0.35">
      <c r="A19" s="156"/>
      <c r="B19" s="156"/>
      <c r="C19" s="37"/>
      <c r="D19" s="156"/>
      <c r="E19" s="31" t="s">
        <v>103</v>
      </c>
      <c r="F19" s="65">
        <v>16011</v>
      </c>
      <c r="G19" s="31"/>
      <c r="H19" s="34"/>
      <c r="I19" s="34" t="e">
        <f>SUMIFS([1]!BD_ConsolidadoRO[Resultado],[1]!BD_ConsolidadoRO[Funcional],$C$10,[1]!BD_ConsolidadoRO[Categoria do Ministério],$G19)</f>
        <v>#REF!</v>
      </c>
      <c r="J19" s="34" t="e">
        <f t="shared" si="0"/>
        <v>#REF!</v>
      </c>
      <c r="K19" s="137"/>
      <c r="P19" s="3"/>
    </row>
    <row r="20" spans="1:16" x14ac:dyDescent="0.35">
      <c r="A20" s="156"/>
      <c r="B20" s="156"/>
      <c r="C20" s="37"/>
      <c r="D20" s="156"/>
      <c r="E20" s="31" t="s">
        <v>104</v>
      </c>
      <c r="F20" s="65">
        <v>873951</v>
      </c>
      <c r="G20" s="31"/>
      <c r="H20" s="34"/>
      <c r="I20" s="34" t="e">
        <f>SUMIFS([1]!BD_ConsolidadoRO[Resultado],[1]!BD_ConsolidadoRO[Funcional],$C$10,[1]!BD_ConsolidadoRO[Categoria do Ministério],$G20)</f>
        <v>#REF!</v>
      </c>
      <c r="J20" s="34" t="e">
        <f t="shared" si="0"/>
        <v>#REF!</v>
      </c>
      <c r="K20" s="137"/>
      <c r="P20" s="3"/>
    </row>
    <row r="21" spans="1:16" x14ac:dyDescent="0.35">
      <c r="A21" s="156"/>
      <c r="B21" s="156"/>
      <c r="C21" s="37"/>
      <c r="D21" s="156"/>
      <c r="E21" s="31" t="s">
        <v>105</v>
      </c>
      <c r="F21" s="65">
        <v>179774</v>
      </c>
      <c r="G21" s="31"/>
      <c r="H21" s="34"/>
      <c r="I21" s="34" t="e">
        <f>SUMIFS([1]!BD_ConsolidadoRO[Resultado],[1]!BD_ConsolidadoRO[Funcional],$C$10,[1]!BD_ConsolidadoRO[Categoria do Ministério],$G21)</f>
        <v>#REF!</v>
      </c>
      <c r="J21" s="34" t="e">
        <f t="shared" si="0"/>
        <v>#REF!</v>
      </c>
      <c r="K21" s="137"/>
      <c r="P21" s="3"/>
    </row>
    <row r="22" spans="1:16" x14ac:dyDescent="0.35">
      <c r="A22" s="156"/>
      <c r="B22" s="156"/>
      <c r="C22" s="37"/>
      <c r="D22" s="156"/>
      <c r="E22" s="31" t="s">
        <v>106</v>
      </c>
      <c r="F22" s="65">
        <v>1819051</v>
      </c>
      <c r="G22" s="31"/>
      <c r="H22" s="34"/>
      <c r="I22" s="34" t="e">
        <f>SUMIFS([1]!BD_ConsolidadoRO[Resultado],[1]!BD_ConsolidadoRO[Funcional],$C$10,[1]!BD_ConsolidadoRO[Categoria do Ministério],$G22)</f>
        <v>#REF!</v>
      </c>
      <c r="J22" s="34" t="e">
        <f t="shared" si="0"/>
        <v>#REF!</v>
      </c>
      <c r="K22" s="137"/>
      <c r="P22" s="3"/>
    </row>
    <row r="23" spans="1:16" x14ac:dyDescent="0.35">
      <c r="A23" s="156"/>
      <c r="B23" s="156"/>
      <c r="C23" s="37"/>
      <c r="D23" s="156"/>
      <c r="E23" s="31" t="s">
        <v>107</v>
      </c>
      <c r="F23" s="65">
        <v>234147</v>
      </c>
      <c r="G23" s="31"/>
      <c r="H23" s="34"/>
      <c r="I23" s="34" t="e">
        <f>SUMIFS([1]!BD_ConsolidadoRO[Resultado],[1]!BD_ConsolidadoRO[Funcional],$C$10,[1]!BD_ConsolidadoRO[Categoria do Ministério],$G23)</f>
        <v>#REF!</v>
      </c>
      <c r="J23" s="34" t="e">
        <f t="shared" si="0"/>
        <v>#REF!</v>
      </c>
      <c r="K23" s="137"/>
      <c r="P23" s="3"/>
    </row>
    <row r="24" spans="1:16" x14ac:dyDescent="0.35">
      <c r="A24" s="156"/>
      <c r="B24" s="156"/>
      <c r="C24" s="37"/>
      <c r="D24" s="156"/>
      <c r="E24" s="31" t="s">
        <v>108</v>
      </c>
      <c r="F24" s="65">
        <v>83118</v>
      </c>
      <c r="G24" s="31"/>
      <c r="H24" s="34"/>
      <c r="I24" s="34" t="e">
        <f>SUMIFS([1]!BD_ConsolidadoRO[Resultado],[1]!BD_ConsolidadoRO[Funcional],$C$10,[1]!BD_ConsolidadoRO[Categoria do Ministério],$G24)</f>
        <v>#REF!</v>
      </c>
      <c r="J24" s="34" t="e">
        <f t="shared" si="0"/>
        <v>#REF!</v>
      </c>
      <c r="K24" s="137"/>
      <c r="P24" s="3"/>
    </row>
    <row r="25" spans="1:16" x14ac:dyDescent="0.35">
      <c r="A25" s="156"/>
      <c r="B25" s="156"/>
      <c r="C25" s="37"/>
      <c r="D25" s="156"/>
      <c r="E25" s="31" t="s">
        <v>97</v>
      </c>
      <c r="F25" s="65">
        <v>21539</v>
      </c>
      <c r="G25" s="31"/>
      <c r="H25" s="34"/>
      <c r="I25" s="34" t="e">
        <f>SUMIFS([1]!BD_ConsolidadoRO[Resultado],[1]!BD_ConsolidadoRO[Funcional],$C$10,[1]!BD_ConsolidadoRO[Categoria do Ministério],$G25)</f>
        <v>#REF!</v>
      </c>
      <c r="J25" s="34" t="e">
        <f t="shared" si="0"/>
        <v>#REF!</v>
      </c>
      <c r="K25" s="137"/>
      <c r="P25" s="3"/>
    </row>
    <row r="26" spans="1:16" ht="21" customHeight="1" x14ac:dyDescent="0.35">
      <c r="A26" s="156"/>
      <c r="B26" s="156"/>
      <c r="C26" s="37"/>
      <c r="D26" s="156"/>
      <c r="E26" s="31" t="s">
        <v>109</v>
      </c>
      <c r="F26" s="65">
        <v>15584</v>
      </c>
      <c r="G26" s="31"/>
      <c r="H26" s="34"/>
      <c r="I26" s="34" t="e">
        <f>SUMIFS([1]!BD_ConsolidadoRO[Resultado],[1]!BD_ConsolidadoRO[Funcional],$C$10,[1]!BD_ConsolidadoRO[Categoria do Ministério],$G26)</f>
        <v>#REF!</v>
      </c>
      <c r="J26" s="34" t="e">
        <f t="shared" si="0"/>
        <v>#REF!</v>
      </c>
      <c r="K26" s="137"/>
      <c r="P26" s="3"/>
    </row>
    <row r="27" spans="1:16" ht="15" thickBot="1" x14ac:dyDescent="0.4">
      <c r="A27" s="156"/>
      <c r="B27" s="156"/>
      <c r="C27" s="37"/>
      <c r="D27" s="162"/>
      <c r="E27" s="66" t="s">
        <v>110</v>
      </c>
      <c r="F27" s="67">
        <v>139994</v>
      </c>
      <c r="G27" s="46"/>
      <c r="H27" s="69"/>
      <c r="I27" s="69" t="e">
        <f>SUMIFS([1]!BD_ConsolidadoRO[Resultado],[1]!BD_ConsolidadoRO[Funcional],$C$10,[1]!BD_ConsolidadoRO[Categoria do Ministério],$G27)</f>
        <v>#REF!</v>
      </c>
      <c r="J27" s="69" t="e">
        <f t="shared" si="0"/>
        <v>#REF!</v>
      </c>
      <c r="K27" s="137"/>
    </row>
    <row r="28" spans="1:16" ht="27" customHeight="1" x14ac:dyDescent="0.35">
      <c r="A28" s="156"/>
      <c r="B28" s="156"/>
      <c r="C28" s="39">
        <v>2004</v>
      </c>
      <c r="D28" s="155" t="s">
        <v>111</v>
      </c>
      <c r="E28" s="24" t="s">
        <v>112</v>
      </c>
      <c r="F28" s="70">
        <v>473477</v>
      </c>
      <c r="G28" s="24" t="s">
        <v>24</v>
      </c>
      <c r="H28" s="27">
        <v>47708741</v>
      </c>
      <c r="I28" s="27" t="e">
        <f>SUMIFS([1]!BD_ConsolidadoRO[Resultado],[1]!BD_ConsolidadoRO[Funcional],$C$10,[1]!BD_ConsolidadoRO[Categoria do Ministério],$G28)</f>
        <v>#REF!</v>
      </c>
      <c r="J28" s="27" t="e">
        <f t="shared" si="0"/>
        <v>#REF!</v>
      </c>
      <c r="K28" s="137"/>
      <c r="P28" s="3"/>
    </row>
    <row r="29" spans="1:16" x14ac:dyDescent="0.35">
      <c r="A29" s="156"/>
      <c r="B29" s="156"/>
      <c r="C29" s="37"/>
      <c r="D29" s="156"/>
      <c r="E29" s="31" t="s">
        <v>113</v>
      </c>
      <c r="F29" s="71">
        <v>237130</v>
      </c>
      <c r="G29" s="31" t="s">
        <v>29</v>
      </c>
      <c r="H29" s="34">
        <v>52190502</v>
      </c>
      <c r="I29" s="34" t="e">
        <f>SUMIFS([1]!BD_ConsolidadoRO[Resultado],[1]!BD_ConsolidadoRO[Funcional],$C$10,[1]!BD_ConsolidadoRO[Categoria do Ministério],$G29)</f>
        <v>#REF!</v>
      </c>
      <c r="J29" s="34" t="e">
        <f t="shared" si="0"/>
        <v>#REF!</v>
      </c>
      <c r="K29" s="137"/>
      <c r="P29" s="3"/>
    </row>
    <row r="30" spans="1:16" x14ac:dyDescent="0.35">
      <c r="A30" s="156"/>
      <c r="B30" s="156"/>
      <c r="C30" s="37"/>
      <c r="D30" s="156"/>
      <c r="E30" s="31" t="s">
        <v>114</v>
      </c>
      <c r="F30" s="71">
        <v>102360</v>
      </c>
      <c r="G30" s="31" t="s">
        <v>31</v>
      </c>
      <c r="H30" s="34">
        <v>32000</v>
      </c>
      <c r="I30" s="34" t="e">
        <f>SUMIFS([1]!BD_ConsolidadoRO[Resultado],[1]!BD_ConsolidadoRO[Funcional],$C$10,[1]!BD_ConsolidadoRO[Categoria do Ministério],$G30)</f>
        <v>#REF!</v>
      </c>
      <c r="J30" s="34" t="e">
        <f t="shared" si="0"/>
        <v>#REF!</v>
      </c>
      <c r="K30" s="137"/>
      <c r="P30" s="3"/>
    </row>
    <row r="31" spans="1:16" ht="15" thickBot="1" x14ac:dyDescent="0.4">
      <c r="A31" s="156"/>
      <c r="B31" s="156"/>
      <c r="C31" s="37"/>
      <c r="D31" s="156"/>
      <c r="E31" s="31" t="s">
        <v>115</v>
      </c>
      <c r="F31" s="71">
        <v>135516</v>
      </c>
      <c r="G31" s="31"/>
      <c r="H31" s="34"/>
      <c r="I31" s="34" t="e">
        <f>SUMIFS([1]!BD_ConsolidadoRO[Resultado],[1]!BD_ConsolidadoRO[Funcional],$C$10,[1]!BD_ConsolidadoRO[Categoria do Ministério],$G31)</f>
        <v>#REF!</v>
      </c>
      <c r="J31" s="34" t="e">
        <f t="shared" si="0"/>
        <v>#REF!</v>
      </c>
      <c r="K31" s="137"/>
      <c r="P31" s="3"/>
    </row>
    <row r="32" spans="1:16" x14ac:dyDescent="0.35">
      <c r="A32" s="156"/>
      <c r="B32" s="155" t="s">
        <v>74</v>
      </c>
      <c r="C32" s="23">
        <v>2901</v>
      </c>
      <c r="D32" s="155" t="s">
        <v>75</v>
      </c>
      <c r="E32" s="143" t="s">
        <v>76</v>
      </c>
      <c r="F32" s="143">
        <v>28</v>
      </c>
      <c r="G32" s="24" t="s">
        <v>24</v>
      </c>
      <c r="H32" s="27">
        <v>2019795</v>
      </c>
      <c r="I32" s="27" t="e">
        <f>SUMIFS([1]!BD_ConsolidadoRO[Resultado],[1]!BD_ConsolidadoRO[Funcional],$C$10,[1]!BD_ConsolidadoRO[Categoria do Ministério],$G32)</f>
        <v>#REF!</v>
      </c>
      <c r="J32" s="27" t="e">
        <f t="shared" si="0"/>
        <v>#REF!</v>
      </c>
      <c r="K32" s="137"/>
      <c r="P32" s="3"/>
    </row>
    <row r="33" spans="1:16" ht="15" thickBot="1" x14ac:dyDescent="0.4">
      <c r="A33" s="156"/>
      <c r="B33" s="161"/>
      <c r="C33" s="30"/>
      <c r="D33" s="161"/>
      <c r="E33" s="144"/>
      <c r="F33" s="144"/>
      <c r="G33" s="31" t="s">
        <v>29</v>
      </c>
      <c r="H33" s="34">
        <v>10757975</v>
      </c>
      <c r="I33" s="34" t="e">
        <f>SUMIFS([1]!BD_ConsolidadoRO[Resultado],[1]!BD_ConsolidadoRO[Funcional],$C$10,[1]!BD_ConsolidadoRO[Categoria do Ministério],$G33)</f>
        <v>#REF!</v>
      </c>
      <c r="J33" s="34" t="e">
        <f t="shared" si="0"/>
        <v>#REF!</v>
      </c>
      <c r="K33" s="137"/>
      <c r="P33" s="3"/>
    </row>
    <row r="34" spans="1:16" x14ac:dyDescent="0.35">
      <c r="A34" s="156"/>
      <c r="B34" s="156"/>
      <c r="C34" s="39">
        <v>2902</v>
      </c>
      <c r="D34" s="155" t="s">
        <v>77</v>
      </c>
      <c r="E34" s="143" t="s">
        <v>76</v>
      </c>
      <c r="F34" s="143">
        <v>28</v>
      </c>
      <c r="G34" s="24" t="s">
        <v>24</v>
      </c>
      <c r="H34" s="27">
        <v>37515491</v>
      </c>
      <c r="I34" s="27" t="e">
        <f>SUMIFS([1]!BD_ConsolidadoRO[Resultado],[1]!BD_ConsolidadoRO[Funcional],$C$10,[1]!BD_ConsolidadoRO[Categoria do Ministério],$G34)</f>
        <v>#REF!</v>
      </c>
      <c r="J34" s="27" t="e">
        <f t="shared" si="0"/>
        <v>#REF!</v>
      </c>
      <c r="K34" s="137"/>
      <c r="P34" s="3"/>
    </row>
    <row r="35" spans="1:16" x14ac:dyDescent="0.35">
      <c r="A35" s="156"/>
      <c r="B35" s="156"/>
      <c r="C35" s="37"/>
      <c r="D35" s="156"/>
      <c r="E35" s="157"/>
      <c r="F35" s="157"/>
      <c r="G35" s="31" t="s">
        <v>29</v>
      </c>
      <c r="H35" s="34">
        <v>188570354</v>
      </c>
      <c r="I35" s="34" t="e">
        <f>SUMIFS([1]!BD_ConsolidadoRO[Resultado],[1]!BD_ConsolidadoRO[Funcional],$C$10,[1]!BD_ConsolidadoRO[Categoria do Ministério],$G35)</f>
        <v>#REF!</v>
      </c>
      <c r="J35" s="34" t="e">
        <f t="shared" si="0"/>
        <v>#REF!</v>
      </c>
      <c r="K35" s="137"/>
      <c r="P35" s="3"/>
    </row>
    <row r="36" spans="1:16" ht="15" thickBot="1" x14ac:dyDescent="0.4">
      <c r="A36" s="156"/>
      <c r="B36" s="156"/>
      <c r="C36" s="37"/>
      <c r="D36" s="156"/>
      <c r="E36" s="157"/>
      <c r="F36" s="157"/>
      <c r="G36" s="31" t="s">
        <v>31</v>
      </c>
      <c r="H36" s="34">
        <v>3970</v>
      </c>
      <c r="I36" s="34" t="e">
        <f>SUMIFS([1]!BD_ConsolidadoRO[Resultado],[1]!BD_ConsolidadoRO[Funcional],$C$10,[1]!BD_ConsolidadoRO[Categoria do Ministério],$G36)</f>
        <v>#REF!</v>
      </c>
      <c r="J36" s="34" t="e">
        <f t="shared" si="0"/>
        <v>#REF!</v>
      </c>
      <c r="K36" s="137"/>
      <c r="P36" s="3"/>
    </row>
    <row r="37" spans="1:16" x14ac:dyDescent="0.35">
      <c r="A37" s="156"/>
      <c r="B37" s="156"/>
      <c r="C37" s="39">
        <v>2903</v>
      </c>
      <c r="D37" s="155" t="s">
        <v>78</v>
      </c>
      <c r="E37" s="143" t="s">
        <v>76</v>
      </c>
      <c r="F37" s="143">
        <v>28</v>
      </c>
      <c r="G37" s="24" t="s">
        <v>24</v>
      </c>
      <c r="H37" s="27">
        <v>1156800</v>
      </c>
      <c r="I37" s="27" t="e">
        <f>SUMIFS([1]!BD_ConsolidadoRO[Resultado],[1]!BD_ConsolidadoRO[Funcional],$C$10,[1]!BD_ConsolidadoRO[Categoria do Ministério],$G37)</f>
        <v>#REF!</v>
      </c>
      <c r="J37" s="27" t="e">
        <f t="shared" si="0"/>
        <v>#REF!</v>
      </c>
      <c r="K37" s="137"/>
      <c r="P37" s="3"/>
    </row>
    <row r="38" spans="1:16" ht="15" thickBot="1" x14ac:dyDescent="0.4">
      <c r="A38" s="156"/>
      <c r="B38" s="156"/>
      <c r="C38" s="37"/>
      <c r="D38" s="161"/>
      <c r="E38" s="144"/>
      <c r="F38" s="144"/>
      <c r="G38" s="31" t="s">
        <v>29</v>
      </c>
      <c r="H38" s="34">
        <v>793671</v>
      </c>
      <c r="I38" s="34" t="e">
        <f>SUMIFS([1]!BD_ConsolidadoRO[Resultado],[1]!BD_ConsolidadoRO[Funcional],$C$10,[1]!BD_ConsolidadoRO[Categoria do Ministério],$G38)</f>
        <v>#REF!</v>
      </c>
      <c r="J38" s="34" t="e">
        <f t="shared" si="0"/>
        <v>#REF!</v>
      </c>
      <c r="K38" s="137"/>
      <c r="P38" s="3"/>
    </row>
    <row r="39" spans="1:16" x14ac:dyDescent="0.35">
      <c r="A39" s="156"/>
      <c r="B39" s="156"/>
      <c r="C39" s="39">
        <v>2904</v>
      </c>
      <c r="D39" s="155" t="s">
        <v>79</v>
      </c>
      <c r="E39" s="143" t="s">
        <v>76</v>
      </c>
      <c r="F39" s="143">
        <v>28</v>
      </c>
      <c r="G39" s="24" t="s">
        <v>24</v>
      </c>
      <c r="H39" s="27">
        <v>1559422</v>
      </c>
      <c r="I39" s="27" t="e">
        <f>SUMIFS([1]!BD_ConsolidadoRO[Resultado],[1]!BD_ConsolidadoRO[Funcional],$C$10,[1]!BD_ConsolidadoRO[Categoria do Ministério],$G39)</f>
        <v>#REF!</v>
      </c>
      <c r="J39" s="27" t="e">
        <f t="shared" si="0"/>
        <v>#REF!</v>
      </c>
      <c r="K39" s="137"/>
      <c r="P39" s="3"/>
    </row>
    <row r="40" spans="1:16" x14ac:dyDescent="0.35">
      <c r="A40" s="156"/>
      <c r="B40" s="156"/>
      <c r="C40" s="37"/>
      <c r="D40" s="156"/>
      <c r="E40" s="157"/>
      <c r="F40" s="157"/>
      <c r="G40" s="31" t="s">
        <v>29</v>
      </c>
      <c r="H40" s="34">
        <v>8558522</v>
      </c>
      <c r="I40" s="34" t="e">
        <f>SUMIFS([1]!BD_ConsolidadoRO[Resultado],[1]!BD_ConsolidadoRO[Funcional],$C$10,[1]!BD_ConsolidadoRO[Categoria do Ministério],$G40)</f>
        <v>#REF!</v>
      </c>
      <c r="J40" s="34" t="e">
        <f t="shared" si="0"/>
        <v>#REF!</v>
      </c>
      <c r="K40" s="137"/>
      <c r="P40" s="3"/>
    </row>
    <row r="41" spans="1:16" ht="15" thickBot="1" x14ac:dyDescent="0.4">
      <c r="A41" s="156"/>
      <c r="B41" s="156"/>
      <c r="C41" s="37"/>
      <c r="D41" s="156"/>
      <c r="E41" s="157"/>
      <c r="F41" s="157"/>
      <c r="G41" s="31" t="s">
        <v>31</v>
      </c>
      <c r="H41" s="34">
        <v>176400</v>
      </c>
      <c r="I41" s="34" t="e">
        <f>SUMIFS([1]!BD_ConsolidadoRO[Resultado],[1]!BD_ConsolidadoRO[Funcional],$C$10,[1]!BD_ConsolidadoRO[Categoria do Ministério],$G41)</f>
        <v>#REF!</v>
      </c>
      <c r="J41" s="34" t="e">
        <f t="shared" si="0"/>
        <v>#REF!</v>
      </c>
      <c r="K41" s="137"/>
      <c r="P41" s="3"/>
    </row>
    <row r="42" spans="1:16" x14ac:dyDescent="0.35">
      <c r="A42" s="156"/>
      <c r="B42" s="156"/>
      <c r="C42" s="39">
        <v>2905</v>
      </c>
      <c r="D42" s="155" t="s">
        <v>80</v>
      </c>
      <c r="E42" s="131" t="s">
        <v>76</v>
      </c>
      <c r="F42" s="143">
        <v>28</v>
      </c>
      <c r="G42" s="24" t="s">
        <v>24</v>
      </c>
      <c r="H42" s="27">
        <v>78651697</v>
      </c>
      <c r="I42" s="27" t="e">
        <f>SUMIFS([1]!BD_ConsolidadoRO[Resultado],[1]!BD_ConsolidadoRO[Funcional],$C$10,[1]!BD_ConsolidadoRO[Categoria do Ministério],$G42)</f>
        <v>#REF!</v>
      </c>
      <c r="J42" s="27" t="e">
        <f t="shared" si="0"/>
        <v>#REF!</v>
      </c>
      <c r="K42" s="137"/>
      <c r="P42" s="3"/>
    </row>
    <row r="43" spans="1:16" ht="15" thickBot="1" x14ac:dyDescent="0.4">
      <c r="A43" s="156"/>
      <c r="B43" s="156"/>
      <c r="C43" s="37"/>
      <c r="D43" s="156"/>
      <c r="E43" s="160"/>
      <c r="F43" s="157"/>
      <c r="G43" s="31" t="s">
        <v>29</v>
      </c>
      <c r="H43" s="34">
        <v>35882210</v>
      </c>
      <c r="I43" s="34" t="e">
        <f>SUMIFS([1]!BD_ConsolidadoRO[Resultado],[1]!BD_ConsolidadoRO[Funcional],$C$10,[1]!BD_ConsolidadoRO[Categoria do Ministério],$G43)</f>
        <v>#REF!</v>
      </c>
      <c r="J43" s="34" t="e">
        <f t="shared" si="0"/>
        <v>#REF!</v>
      </c>
      <c r="K43" s="137"/>
      <c r="P43" s="3"/>
    </row>
    <row r="44" spans="1:16" ht="15" thickBot="1" x14ac:dyDescent="0.4">
      <c r="A44" s="156"/>
      <c r="B44" s="156"/>
      <c r="C44" s="39">
        <v>2906</v>
      </c>
      <c r="D44" s="23" t="s">
        <v>81</v>
      </c>
      <c r="E44" s="24" t="s">
        <v>82</v>
      </c>
      <c r="F44" s="24">
        <v>27</v>
      </c>
      <c r="G44" s="24" t="s">
        <v>29</v>
      </c>
      <c r="H44" s="27">
        <v>6170138</v>
      </c>
      <c r="I44" s="27" t="e">
        <f>SUMIFS([1]!BD_ConsolidadoRO[Resultado],[1]!BD_ConsolidadoRO[Funcional],$C$10,[1]!BD_ConsolidadoRO[Categoria do Ministério],$G44)</f>
        <v>#REF!</v>
      </c>
      <c r="J44" s="27" t="e">
        <f t="shared" si="0"/>
        <v>#REF!</v>
      </c>
      <c r="K44" s="28"/>
      <c r="P44" s="3"/>
    </row>
    <row r="45" spans="1:16" x14ac:dyDescent="0.35">
      <c r="A45" s="156"/>
      <c r="B45" s="156"/>
      <c r="C45" s="39">
        <v>2907</v>
      </c>
      <c r="D45" s="155" t="s">
        <v>83</v>
      </c>
      <c r="E45" s="143" t="s">
        <v>76</v>
      </c>
      <c r="F45" s="143">
        <v>27</v>
      </c>
      <c r="G45" s="24" t="s">
        <v>24</v>
      </c>
      <c r="H45" s="27">
        <v>10265394</v>
      </c>
      <c r="I45" s="27" t="e">
        <f>SUMIFS([1]!BD_ConsolidadoRO[Resultado],[1]!BD_ConsolidadoRO[Funcional],$C$10,[1]!BD_ConsolidadoRO[Categoria do Ministério],$G45)</f>
        <v>#REF!</v>
      </c>
      <c r="J45" s="27" t="e">
        <f t="shared" si="0"/>
        <v>#REF!</v>
      </c>
      <c r="K45" s="137"/>
      <c r="P45" s="3"/>
    </row>
    <row r="46" spans="1:16" ht="15" thickBot="1" x14ac:dyDescent="0.4">
      <c r="A46" s="156"/>
      <c r="B46" s="156"/>
      <c r="C46" s="37"/>
      <c r="D46" s="156"/>
      <c r="E46" s="157"/>
      <c r="F46" s="157"/>
      <c r="G46" s="31" t="s">
        <v>29</v>
      </c>
      <c r="H46" s="34">
        <v>1928642</v>
      </c>
      <c r="I46" s="34" t="e">
        <f>SUMIFS([1]!BD_ConsolidadoRO[Resultado],[1]!BD_ConsolidadoRO[Funcional],$C$10,[1]!BD_ConsolidadoRO[Categoria do Ministério],$G46)</f>
        <v>#REF!</v>
      </c>
      <c r="J46" s="34" t="e">
        <f t="shared" si="0"/>
        <v>#REF!</v>
      </c>
      <c r="K46" s="137"/>
      <c r="P46" s="3"/>
    </row>
    <row r="47" spans="1:16" ht="23.5" thickBot="1" x14ac:dyDescent="0.4">
      <c r="A47" s="156"/>
      <c r="B47" s="156"/>
      <c r="C47" s="39">
        <v>2908</v>
      </c>
      <c r="D47" s="23" t="s">
        <v>84</v>
      </c>
      <c r="E47" s="72" t="s">
        <v>85</v>
      </c>
      <c r="F47" s="70">
        <v>6291</v>
      </c>
      <c r="G47" s="24" t="s">
        <v>29</v>
      </c>
      <c r="H47" s="27">
        <v>6705599</v>
      </c>
      <c r="I47" s="27" t="e">
        <f>SUMIFS([1]!BD_ConsolidadoRO[Resultado],[1]!BD_ConsolidadoRO[Funcional],$C$10,[1]!BD_ConsolidadoRO[Categoria do Ministério],$G47)</f>
        <v>#REF!</v>
      </c>
      <c r="J47" s="27" t="e">
        <f t="shared" si="0"/>
        <v>#REF!</v>
      </c>
      <c r="K47" s="28"/>
      <c r="P47" s="3"/>
    </row>
    <row r="48" spans="1:16" x14ac:dyDescent="0.35">
      <c r="A48" s="156"/>
      <c r="B48" s="156"/>
      <c r="C48" s="39">
        <v>2909</v>
      </c>
      <c r="D48" s="155" t="s">
        <v>86</v>
      </c>
      <c r="E48" s="143" t="s">
        <v>87</v>
      </c>
      <c r="F48" s="143">
        <v>71</v>
      </c>
      <c r="G48" s="24" t="s">
        <v>29</v>
      </c>
      <c r="H48" s="27">
        <v>15410790</v>
      </c>
      <c r="I48" s="27" t="e">
        <f>SUMIFS([1]!BD_ConsolidadoRO[Resultado],[1]!BD_ConsolidadoRO[Funcional],$C$10,[1]!BD_ConsolidadoRO[Categoria do Ministério],$G48)</f>
        <v>#REF!</v>
      </c>
      <c r="J48" s="27" t="e">
        <f t="shared" ref="J48:J49" si="1">H48+I48</f>
        <v>#REF!</v>
      </c>
      <c r="K48" s="137"/>
      <c r="P48" s="3"/>
    </row>
    <row r="49" spans="1:16" ht="15" thickBot="1" x14ac:dyDescent="0.4">
      <c r="A49" s="156"/>
      <c r="B49" s="156"/>
      <c r="C49" s="37"/>
      <c r="D49" s="156"/>
      <c r="E49" s="157"/>
      <c r="F49" s="157"/>
      <c r="G49" s="31" t="s">
        <v>31</v>
      </c>
      <c r="H49" s="34">
        <v>156294280</v>
      </c>
      <c r="I49" s="34" t="e">
        <f>SUMIFS([1]!BD_ConsolidadoRO[Resultado],[1]!BD_ConsolidadoRO[Funcional],$C$10,[1]!BD_ConsolidadoRO[Categoria do Ministério],$G49)</f>
        <v>#REF!</v>
      </c>
      <c r="J49" s="34" t="e">
        <f t="shared" si="1"/>
        <v>#REF!</v>
      </c>
      <c r="K49" s="137"/>
      <c r="P49" s="3"/>
    </row>
    <row r="50" spans="1:16" ht="15" thickBot="1" x14ac:dyDescent="0.4">
      <c r="A50" s="73" t="s">
        <v>116</v>
      </c>
      <c r="B50" s="74"/>
      <c r="C50" s="75"/>
      <c r="D50" s="76"/>
      <c r="E50" s="74"/>
      <c r="F50" s="77"/>
      <c r="G50" s="51"/>
      <c r="H50" s="78">
        <f>SUM(H10:H49)</f>
        <v>1911155056</v>
      </c>
      <c r="I50" s="78" t="e">
        <f>SUM(I10:I49)</f>
        <v>#REF!</v>
      </c>
      <c r="J50" s="78" t="e">
        <f>SUM(J10:J49)</f>
        <v>#REF!</v>
      </c>
    </row>
    <row r="51" spans="1:16" x14ac:dyDescent="0.35">
      <c r="A51" s="56"/>
      <c r="J51" s="58"/>
    </row>
    <row r="52" spans="1:16" x14ac:dyDescent="0.35">
      <c r="A52" s="56"/>
      <c r="J52" s="80"/>
    </row>
    <row r="53" spans="1:16" x14ac:dyDescent="0.35">
      <c r="A53" s="56"/>
      <c r="J53" s="58"/>
    </row>
    <row r="54" spans="1:16" x14ac:dyDescent="0.35">
      <c r="A54" s="56"/>
      <c r="J54" s="58"/>
    </row>
    <row r="55" spans="1:16" x14ac:dyDescent="0.35">
      <c r="A55" s="56"/>
      <c r="J55" s="58"/>
    </row>
    <row r="56" spans="1:16" x14ac:dyDescent="0.35">
      <c r="A56" s="56"/>
      <c r="J56" s="58"/>
    </row>
    <row r="57" spans="1:16" x14ac:dyDescent="0.35">
      <c r="A57" s="56"/>
      <c r="J57" s="58"/>
    </row>
    <row r="58" spans="1:16" x14ac:dyDescent="0.35">
      <c r="A58" s="56"/>
      <c r="J58" s="58"/>
    </row>
    <row r="59" spans="1:16" x14ac:dyDescent="0.35">
      <c r="A59" s="56"/>
      <c r="J59" s="58"/>
    </row>
    <row r="60" spans="1:16" x14ac:dyDescent="0.35">
      <c r="A60" s="56"/>
      <c r="J60" s="58"/>
    </row>
    <row r="61" spans="1:16" x14ac:dyDescent="0.35">
      <c r="A61" s="56"/>
      <c r="J61" s="58"/>
    </row>
    <row r="62" spans="1:16" x14ac:dyDescent="0.35">
      <c r="A62" s="56"/>
      <c r="J62" s="58"/>
    </row>
    <row r="63" spans="1:16" x14ac:dyDescent="0.35">
      <c r="A63" s="56"/>
      <c r="J63" s="58"/>
    </row>
    <row r="64" spans="1:16" x14ac:dyDescent="0.35">
      <c r="A64" s="56"/>
      <c r="J64" s="58"/>
    </row>
    <row r="65" spans="1:10" x14ac:dyDescent="0.35">
      <c r="A65" s="56"/>
      <c r="J65" s="58"/>
    </row>
    <row r="66" spans="1:10" x14ac:dyDescent="0.35">
      <c r="A66" s="56"/>
      <c r="J66" s="58"/>
    </row>
    <row r="67" spans="1:10" x14ac:dyDescent="0.35">
      <c r="A67" s="56"/>
      <c r="J67" s="58"/>
    </row>
    <row r="68" spans="1:10" x14ac:dyDescent="0.35">
      <c r="A68" s="56"/>
      <c r="J68" s="58"/>
    </row>
    <row r="69" spans="1:10" x14ac:dyDescent="0.35">
      <c r="A69" s="56"/>
      <c r="J69" s="58"/>
    </row>
    <row r="70" spans="1:10" x14ac:dyDescent="0.35">
      <c r="A70" s="56"/>
      <c r="J70" s="58"/>
    </row>
    <row r="71" spans="1:10" x14ac:dyDescent="0.35">
      <c r="A71" s="56"/>
      <c r="J71" s="58"/>
    </row>
    <row r="72" spans="1:10" x14ac:dyDescent="0.35">
      <c r="A72" s="56"/>
      <c r="J72" s="58"/>
    </row>
    <row r="73" spans="1:10" x14ac:dyDescent="0.35">
      <c r="A73" s="56"/>
      <c r="J73" s="58"/>
    </row>
    <row r="74" spans="1:10" x14ac:dyDescent="0.35">
      <c r="A74" s="56"/>
      <c r="J74" s="58"/>
    </row>
    <row r="75" spans="1:10" ht="15" thickBot="1" x14ac:dyDescent="0.4">
      <c r="A75" s="61"/>
      <c r="B75" s="81"/>
      <c r="C75" s="81"/>
      <c r="D75" s="81"/>
      <c r="E75" s="81"/>
      <c r="F75" s="82"/>
      <c r="G75" s="62"/>
      <c r="H75" s="62"/>
      <c r="I75" s="62"/>
      <c r="J75" s="83"/>
    </row>
  </sheetData>
  <mergeCells count="53">
    <mergeCell ref="D6:H6"/>
    <mergeCell ref="A1:H1"/>
    <mergeCell ref="B2:H2"/>
    <mergeCell ref="B3:H3"/>
    <mergeCell ref="B4:H4"/>
    <mergeCell ref="B5:H5"/>
    <mergeCell ref="K10:K13"/>
    <mergeCell ref="D14:D16"/>
    <mergeCell ref="K14:K16"/>
    <mergeCell ref="D17:D27"/>
    <mergeCell ref="K17:K27"/>
    <mergeCell ref="I8:I9"/>
    <mergeCell ref="J8:J9"/>
    <mergeCell ref="A10:A49"/>
    <mergeCell ref="B10:B31"/>
    <mergeCell ref="D10:D13"/>
    <mergeCell ref="A8:A9"/>
    <mergeCell ref="B8:B9"/>
    <mergeCell ref="D8:D9"/>
    <mergeCell ref="E8:F8"/>
    <mergeCell ref="G8:G9"/>
    <mergeCell ref="H8:H9"/>
    <mergeCell ref="B32:B49"/>
    <mergeCell ref="D32:D33"/>
    <mergeCell ref="E32:E33"/>
    <mergeCell ref="F32:F33"/>
    <mergeCell ref="K32:K33"/>
    <mergeCell ref="D34:D36"/>
    <mergeCell ref="E34:E36"/>
    <mergeCell ref="F34:F36"/>
    <mergeCell ref="D39:D41"/>
    <mergeCell ref="E39:E41"/>
    <mergeCell ref="F39:F41"/>
    <mergeCell ref="K39:K41"/>
    <mergeCell ref="D28:D31"/>
    <mergeCell ref="K28:K31"/>
    <mergeCell ref="K34:K36"/>
    <mergeCell ref="D37:D38"/>
    <mergeCell ref="E37:E38"/>
    <mergeCell ref="F37:F38"/>
    <mergeCell ref="K37:K38"/>
    <mergeCell ref="D42:D43"/>
    <mergeCell ref="E42:E43"/>
    <mergeCell ref="F42:F43"/>
    <mergeCell ref="K42:K43"/>
    <mergeCell ref="D48:D49"/>
    <mergeCell ref="E48:E49"/>
    <mergeCell ref="F48:F49"/>
    <mergeCell ref="K48:K49"/>
    <mergeCell ref="D45:D46"/>
    <mergeCell ref="E45:E46"/>
    <mergeCell ref="F45:F46"/>
    <mergeCell ref="K45:K46"/>
  </mergeCells>
  <conditionalFormatting sqref="N10:N50">
    <cfRule type="containsText" dxfId="4" priority="1" operator="containsText" text="VERDADEIRO">
      <formula>NOT(ISERROR(SEARCH("VERDADEIRO",N10)))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64" orientation="landscape" r:id="rId1"/>
  <rowBreaks count="1" manualBreakCount="1">
    <brk id="33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AD136-C821-4C35-BD4D-70828E570E84}">
  <sheetPr>
    <tabColor rgb="FFFF0066"/>
  </sheetPr>
  <dimension ref="A1:O91"/>
  <sheetViews>
    <sheetView showGridLines="0" zoomScale="80" zoomScaleNormal="80" workbookViewId="0">
      <pane ySplit="9" topLeftCell="A10" activePane="bottomLeft" state="frozen"/>
      <selection activeCell="A4" sqref="A4"/>
      <selection pane="bottomLeft" activeCell="Q68" sqref="Q68"/>
    </sheetView>
  </sheetViews>
  <sheetFormatPr defaultColWidth="9.1796875" defaultRowHeight="14.5" x14ac:dyDescent="0.35"/>
  <cols>
    <col min="1" max="1" width="20.7265625" style="21" customWidth="1"/>
    <col min="2" max="2" width="22.7265625" style="79" bestFit="1" customWidth="1"/>
    <col min="3" max="3" width="22.7265625" style="79" hidden="1" customWidth="1"/>
    <col min="4" max="4" width="31.7265625" style="79" bestFit="1" customWidth="1"/>
    <col min="5" max="5" width="15.81640625" style="79" customWidth="1"/>
    <col min="6" max="6" width="11.26953125" style="21" bestFit="1" customWidth="1"/>
    <col min="7" max="7" width="42.7265625" style="59" bestFit="1" customWidth="1"/>
    <col min="8" max="8" width="20.1796875" style="59" customWidth="1"/>
    <col min="9" max="9" width="20.1796875" style="59" hidden="1" customWidth="1"/>
    <col min="10" max="10" width="20.1796875" style="21" hidden="1" customWidth="1"/>
    <col min="11" max="11" width="15.26953125" style="21" bestFit="1" customWidth="1"/>
    <col min="12" max="12" width="15.26953125" style="21" customWidth="1"/>
    <col min="13" max="13" width="9.1796875" style="3"/>
    <col min="14" max="16384" width="9.1796875" style="21"/>
  </cols>
  <sheetData>
    <row r="1" spans="1:15" x14ac:dyDescent="0.35">
      <c r="A1" s="187" t="s">
        <v>0</v>
      </c>
      <c r="B1" s="188"/>
      <c r="C1" s="188"/>
      <c r="D1" s="188"/>
      <c r="E1" s="188"/>
      <c r="F1" s="188"/>
      <c r="G1" s="188"/>
      <c r="H1" s="189"/>
      <c r="I1" s="1"/>
      <c r="J1" s="2"/>
    </row>
    <row r="2" spans="1:15" x14ac:dyDescent="0.35">
      <c r="A2" s="56"/>
      <c r="B2" s="190" t="s">
        <v>1</v>
      </c>
      <c r="C2" s="173"/>
      <c r="D2" s="173"/>
      <c r="E2" s="173"/>
      <c r="F2" s="173"/>
      <c r="G2" s="173"/>
      <c r="H2" s="174"/>
      <c r="I2" s="9"/>
      <c r="J2" s="57"/>
    </row>
    <row r="3" spans="1:15" ht="15" customHeight="1" x14ac:dyDescent="0.35">
      <c r="A3" s="56"/>
      <c r="B3" s="190" t="s">
        <v>2</v>
      </c>
      <c r="C3" s="173"/>
      <c r="D3" s="173"/>
      <c r="E3" s="173"/>
      <c r="F3" s="173"/>
      <c r="G3" s="173"/>
      <c r="H3" s="174"/>
      <c r="I3" s="21"/>
      <c r="J3" s="58"/>
    </row>
    <row r="4" spans="1:15" ht="15" customHeight="1" x14ac:dyDescent="0.35">
      <c r="A4" s="56"/>
      <c r="B4" s="172" t="s">
        <v>117</v>
      </c>
      <c r="C4" s="173"/>
      <c r="D4" s="173"/>
      <c r="E4" s="173"/>
      <c r="F4" s="173"/>
      <c r="G4" s="173"/>
      <c r="H4" s="174"/>
      <c r="I4" s="21"/>
      <c r="J4" s="58"/>
    </row>
    <row r="5" spans="1:15" ht="27.75" customHeight="1" x14ac:dyDescent="0.35">
      <c r="A5" s="56"/>
      <c r="B5" s="172" t="s">
        <v>118</v>
      </c>
      <c r="C5" s="173"/>
      <c r="D5" s="173"/>
      <c r="E5" s="173"/>
      <c r="F5" s="173"/>
      <c r="G5" s="173"/>
      <c r="H5" s="174"/>
      <c r="J5" s="60"/>
    </row>
    <row r="6" spans="1:15" ht="14.5" customHeight="1" x14ac:dyDescent="0.35">
      <c r="A6" s="56"/>
      <c r="B6" s="9" t="s">
        <v>5</v>
      </c>
      <c r="C6" s="9"/>
      <c r="D6" s="148" t="s">
        <v>6</v>
      </c>
      <c r="E6" s="148"/>
      <c r="F6" s="148"/>
      <c r="G6" s="148"/>
      <c r="H6" s="149"/>
      <c r="J6" s="60"/>
    </row>
    <row r="7" spans="1:15" ht="15" thickBot="1" x14ac:dyDescent="0.4">
      <c r="A7" s="61"/>
      <c r="B7" s="11"/>
      <c r="C7" s="11"/>
      <c r="D7" s="81"/>
      <c r="E7" s="81"/>
      <c r="F7" s="82"/>
      <c r="G7" s="62"/>
      <c r="H7" s="14">
        <v>1</v>
      </c>
      <c r="I7" s="62"/>
      <c r="J7" s="14">
        <v>1</v>
      </c>
    </row>
    <row r="8" spans="1:15" ht="15" thickBot="1" x14ac:dyDescent="0.4">
      <c r="A8" s="141" t="s">
        <v>7</v>
      </c>
      <c r="B8" s="141" t="s">
        <v>8</v>
      </c>
      <c r="C8" s="16" t="s">
        <v>9</v>
      </c>
      <c r="D8" s="141" t="s">
        <v>10</v>
      </c>
      <c r="E8" s="185" t="s">
        <v>11</v>
      </c>
      <c r="F8" s="186"/>
      <c r="G8" s="141" t="s">
        <v>12</v>
      </c>
      <c r="H8" s="141" t="s">
        <v>13</v>
      </c>
      <c r="I8" s="141" t="s">
        <v>14</v>
      </c>
      <c r="J8" s="141" t="s">
        <v>15</v>
      </c>
    </row>
    <row r="9" spans="1:15" ht="15" thickBot="1" x14ac:dyDescent="0.4">
      <c r="A9" s="142"/>
      <c r="B9" s="142"/>
      <c r="C9" s="19" t="s">
        <v>16</v>
      </c>
      <c r="D9" s="142"/>
      <c r="E9" s="20" t="s">
        <v>17</v>
      </c>
      <c r="F9" s="17" t="s">
        <v>18</v>
      </c>
      <c r="G9" s="142"/>
      <c r="H9" s="142"/>
      <c r="I9" s="142"/>
      <c r="J9" s="142"/>
    </row>
    <row r="10" spans="1:15" x14ac:dyDescent="0.35">
      <c r="A10" s="155" t="s">
        <v>91</v>
      </c>
      <c r="B10" s="155" t="s">
        <v>119</v>
      </c>
      <c r="C10" s="23">
        <v>3001</v>
      </c>
      <c r="D10" s="155" t="s">
        <v>120</v>
      </c>
      <c r="E10" s="72" t="s">
        <v>121</v>
      </c>
      <c r="F10" s="64">
        <v>3328081</v>
      </c>
      <c r="G10" s="24" t="s">
        <v>24</v>
      </c>
      <c r="H10" s="27">
        <v>44325477</v>
      </c>
      <c r="I10" s="84" t="e">
        <f>SUMIFS([1]!BD_ConsolidadoRO[Resultado],[1]!BD_ConsolidadoRO[Funcional],$C$10,[1]!BD_ConsolidadoRO[Categoria do Ministério],$G10)</f>
        <v>#REF!</v>
      </c>
      <c r="J10" s="27" t="e">
        <f>H10+I10</f>
        <v>#REF!</v>
      </c>
      <c r="K10" s="137"/>
      <c r="L10" s="28"/>
      <c r="O10" s="3"/>
    </row>
    <row r="11" spans="1:15" x14ac:dyDescent="0.35">
      <c r="A11" s="161"/>
      <c r="B11" s="161"/>
      <c r="C11" s="30"/>
      <c r="D11" s="161"/>
      <c r="E11" s="85" t="s">
        <v>58</v>
      </c>
      <c r="F11" s="65">
        <v>1950547</v>
      </c>
      <c r="G11" s="31" t="s">
        <v>29</v>
      </c>
      <c r="H11" s="34">
        <v>233957896</v>
      </c>
      <c r="I11" s="86" t="e">
        <f>SUMIFS([1]!BD_ConsolidadoRO[Resultado],[1]!BD_ConsolidadoRO[Funcional],$C$10,[1]!BD_ConsolidadoRO[Categoria do Ministério],$G11)</f>
        <v>#REF!</v>
      </c>
      <c r="J11" s="34" t="e">
        <f t="shared" ref="J11:J66" si="0">H11+I11</f>
        <v>#REF!</v>
      </c>
      <c r="K11" s="137"/>
      <c r="L11" s="28"/>
      <c r="O11" s="3"/>
    </row>
    <row r="12" spans="1:15" x14ac:dyDescent="0.35">
      <c r="A12" s="161"/>
      <c r="B12" s="161"/>
      <c r="C12" s="30"/>
      <c r="D12" s="161"/>
      <c r="E12" s="85" t="s">
        <v>59</v>
      </c>
      <c r="F12" s="65">
        <v>80319</v>
      </c>
      <c r="G12" s="31"/>
      <c r="H12" s="34"/>
      <c r="I12" s="86" t="e">
        <f>SUMIFS([1]!BD_ConsolidadoRO[Resultado],[1]!BD_ConsolidadoRO[Funcional],$C$10,[1]!BD_ConsolidadoRO[Categoria do Ministério],$G12)</f>
        <v>#REF!</v>
      </c>
      <c r="J12" s="34" t="e">
        <f t="shared" si="0"/>
        <v>#REF!</v>
      </c>
      <c r="K12" s="137"/>
      <c r="L12" s="28"/>
      <c r="O12" s="3"/>
    </row>
    <row r="13" spans="1:15" ht="23" x14ac:dyDescent="0.35">
      <c r="A13" s="161"/>
      <c r="B13" s="161"/>
      <c r="C13" s="30"/>
      <c r="D13" s="161"/>
      <c r="E13" s="85" t="s">
        <v>122</v>
      </c>
      <c r="F13" s="65">
        <v>10790</v>
      </c>
      <c r="G13" s="31"/>
      <c r="H13" s="34"/>
      <c r="I13" s="86" t="e">
        <f>SUMIFS([1]!BD_ConsolidadoRO[Resultado],[1]!BD_ConsolidadoRO[Funcional],$C$10,[1]!BD_ConsolidadoRO[Categoria do Ministério],$G13)</f>
        <v>#REF!</v>
      </c>
      <c r="J13" s="34" t="e">
        <f t="shared" si="0"/>
        <v>#REF!</v>
      </c>
      <c r="K13" s="137"/>
      <c r="L13" s="28"/>
      <c r="O13" s="3"/>
    </row>
    <row r="14" spans="1:15" x14ac:dyDescent="0.35">
      <c r="A14" s="161"/>
      <c r="B14" s="161"/>
      <c r="C14" s="30"/>
      <c r="D14" s="161"/>
      <c r="E14" s="85" t="s">
        <v>60</v>
      </c>
      <c r="F14" s="65">
        <v>69243</v>
      </c>
      <c r="G14" s="31"/>
      <c r="H14" s="34"/>
      <c r="I14" s="86" t="e">
        <f>SUMIFS([1]!BD_ConsolidadoRO[Resultado],[1]!BD_ConsolidadoRO[Funcional],$C$10,[1]!BD_ConsolidadoRO[Categoria do Ministério],$G14)</f>
        <v>#REF!</v>
      </c>
      <c r="J14" s="34" t="e">
        <f t="shared" si="0"/>
        <v>#REF!</v>
      </c>
      <c r="K14" s="137"/>
      <c r="L14" s="28"/>
      <c r="O14" s="3"/>
    </row>
    <row r="15" spans="1:15" x14ac:dyDescent="0.35">
      <c r="A15" s="161"/>
      <c r="B15" s="161"/>
      <c r="C15" s="30"/>
      <c r="D15" s="161"/>
      <c r="E15" s="85" t="s">
        <v>123</v>
      </c>
      <c r="F15" s="65">
        <v>4692</v>
      </c>
      <c r="G15" s="31"/>
      <c r="H15" s="34"/>
      <c r="I15" s="86" t="e">
        <f>SUMIFS([1]!BD_ConsolidadoRO[Resultado],[1]!BD_ConsolidadoRO[Funcional],$C$10,[1]!BD_ConsolidadoRO[Categoria do Ministério],$G15)</f>
        <v>#REF!</v>
      </c>
      <c r="J15" s="34" t="e">
        <f t="shared" si="0"/>
        <v>#REF!</v>
      </c>
      <c r="K15" s="137"/>
      <c r="L15" s="28"/>
      <c r="O15" s="3"/>
    </row>
    <row r="16" spans="1:15" ht="22.5" customHeight="1" x14ac:dyDescent="0.35">
      <c r="A16" s="161"/>
      <c r="B16" s="161"/>
      <c r="C16" s="30"/>
      <c r="D16" s="161"/>
      <c r="E16" s="85" t="s">
        <v>124</v>
      </c>
      <c r="F16" s="65">
        <v>780</v>
      </c>
      <c r="G16" s="31"/>
      <c r="H16" s="34"/>
      <c r="I16" s="86" t="e">
        <f>SUMIFS([1]!BD_ConsolidadoRO[Resultado],[1]!BD_ConsolidadoRO[Funcional],$C$10,[1]!BD_ConsolidadoRO[Categoria do Ministério],$G16)</f>
        <v>#REF!</v>
      </c>
      <c r="J16" s="34" t="e">
        <f t="shared" si="0"/>
        <v>#REF!</v>
      </c>
      <c r="K16" s="137"/>
      <c r="O16" s="3"/>
    </row>
    <row r="17" spans="1:15" x14ac:dyDescent="0.35">
      <c r="A17" s="161"/>
      <c r="B17" s="161"/>
      <c r="C17" s="30"/>
      <c r="D17" s="161"/>
      <c r="E17" s="85" t="s">
        <v>61</v>
      </c>
      <c r="F17" s="65">
        <v>318590</v>
      </c>
      <c r="G17" s="31"/>
      <c r="H17" s="34"/>
      <c r="I17" s="86" t="e">
        <f>SUMIFS([1]!BD_ConsolidadoRO[Resultado],[1]!BD_ConsolidadoRO[Funcional],$C$10,[1]!BD_ConsolidadoRO[Categoria do Ministério],$G17)</f>
        <v>#REF!</v>
      </c>
      <c r="J17" s="34" t="e">
        <f t="shared" si="0"/>
        <v>#REF!</v>
      </c>
      <c r="K17" s="137"/>
      <c r="O17" s="3"/>
    </row>
    <row r="18" spans="1:15" ht="15" thickBot="1" x14ac:dyDescent="0.4">
      <c r="A18" s="161"/>
      <c r="B18" s="161"/>
      <c r="C18" s="30"/>
      <c r="D18" s="176"/>
      <c r="E18" s="88" t="s">
        <v>62</v>
      </c>
      <c r="F18" s="67">
        <v>8983</v>
      </c>
      <c r="G18" s="66"/>
      <c r="H18" s="68"/>
      <c r="I18" s="89" t="e">
        <f>SUMIFS([1]!BD_ConsolidadoRO[Resultado],[1]!BD_ConsolidadoRO[Funcional],$C$10,[1]!BD_ConsolidadoRO[Categoria do Ministério],$G18)</f>
        <v>#REF!</v>
      </c>
      <c r="J18" s="68" t="e">
        <f t="shared" si="0"/>
        <v>#REF!</v>
      </c>
      <c r="K18" s="137"/>
      <c r="O18" s="3"/>
    </row>
    <row r="19" spans="1:15" x14ac:dyDescent="0.35">
      <c r="A19" s="161"/>
      <c r="B19" s="161"/>
      <c r="C19" s="90">
        <v>3002</v>
      </c>
      <c r="D19" s="155" t="s">
        <v>125</v>
      </c>
      <c r="E19" s="24" t="s">
        <v>102</v>
      </c>
      <c r="F19" s="64">
        <v>491300</v>
      </c>
      <c r="G19" s="24" t="s">
        <v>24</v>
      </c>
      <c r="H19" s="27">
        <v>18022545</v>
      </c>
      <c r="I19" s="84" t="e">
        <f>SUMIFS([1]!BD_ConsolidadoRO[Resultado],[1]!BD_ConsolidadoRO[Funcional],$C$10,[1]!BD_ConsolidadoRO[Categoria do Ministério],$G19)</f>
        <v>#REF!</v>
      </c>
      <c r="J19" s="27" t="e">
        <f t="shared" si="0"/>
        <v>#REF!</v>
      </c>
      <c r="K19" s="177"/>
      <c r="O19" s="3"/>
    </row>
    <row r="20" spans="1:15" x14ac:dyDescent="0.35">
      <c r="A20" s="161"/>
      <c r="B20" s="161"/>
      <c r="C20" s="30"/>
      <c r="D20" s="161"/>
      <c r="E20" s="31" t="s">
        <v>126</v>
      </c>
      <c r="F20" s="65">
        <v>15465</v>
      </c>
      <c r="G20" s="31" t="s">
        <v>29</v>
      </c>
      <c r="H20" s="34">
        <v>143225470</v>
      </c>
      <c r="I20" s="86" t="e">
        <f>SUMIFS([1]!BD_ConsolidadoRO[Resultado],[1]!BD_ConsolidadoRO[Funcional],$C$10,[1]!BD_ConsolidadoRO[Categoria do Ministério],$G20)</f>
        <v>#REF!</v>
      </c>
      <c r="J20" s="34" t="e">
        <f t="shared" si="0"/>
        <v>#REF!</v>
      </c>
      <c r="K20" s="177"/>
      <c r="O20" s="3"/>
    </row>
    <row r="21" spans="1:15" ht="23" x14ac:dyDescent="0.35">
      <c r="A21" s="161"/>
      <c r="B21" s="161"/>
      <c r="C21" s="30"/>
      <c r="D21" s="161"/>
      <c r="E21" s="31" t="s">
        <v>127</v>
      </c>
      <c r="F21" s="65">
        <v>21274</v>
      </c>
      <c r="G21" s="31" t="s">
        <v>31</v>
      </c>
      <c r="H21" s="34">
        <v>50500</v>
      </c>
      <c r="I21" s="86" t="e">
        <f>SUMIFS([1]!BD_ConsolidadoRO[Resultado],[1]!BD_ConsolidadoRO[Funcional],$C$10,[1]!BD_ConsolidadoRO[Categoria do Ministério],$G21)</f>
        <v>#REF!</v>
      </c>
      <c r="J21" s="34" t="e">
        <f t="shared" si="0"/>
        <v>#REF!</v>
      </c>
      <c r="K21" s="177"/>
      <c r="O21" s="3"/>
    </row>
    <row r="22" spans="1:15" x14ac:dyDescent="0.35">
      <c r="A22" s="161"/>
      <c r="B22" s="161"/>
      <c r="C22" s="30"/>
      <c r="D22" s="161"/>
      <c r="E22" s="31" t="s">
        <v>128</v>
      </c>
      <c r="F22" s="65">
        <v>4283371</v>
      </c>
      <c r="G22" s="31"/>
      <c r="H22" s="34"/>
      <c r="I22" s="86" t="e">
        <f>SUMIFS([1]!BD_ConsolidadoRO[Resultado],[1]!BD_ConsolidadoRO[Funcional],$C$10,[1]!BD_ConsolidadoRO[Categoria do Ministério],$G22)</f>
        <v>#REF!</v>
      </c>
      <c r="J22" s="34" t="e">
        <f t="shared" si="0"/>
        <v>#REF!</v>
      </c>
      <c r="K22" s="177"/>
      <c r="O22" s="3"/>
    </row>
    <row r="23" spans="1:15" x14ac:dyDescent="0.35">
      <c r="A23" s="161"/>
      <c r="B23" s="161"/>
      <c r="C23" s="30"/>
      <c r="D23" s="161"/>
      <c r="E23" s="31" t="s">
        <v>129</v>
      </c>
      <c r="F23" s="65">
        <v>76280</v>
      </c>
      <c r="G23" s="31"/>
      <c r="H23" s="34"/>
      <c r="I23" s="86" t="e">
        <f>SUMIFS([1]!BD_ConsolidadoRO[Resultado],[1]!BD_ConsolidadoRO[Funcional],$C$10,[1]!BD_ConsolidadoRO[Categoria do Ministério],$G23)</f>
        <v>#REF!</v>
      </c>
      <c r="J23" s="34" t="e">
        <f t="shared" si="0"/>
        <v>#REF!</v>
      </c>
      <c r="K23" s="177"/>
      <c r="O23" s="3"/>
    </row>
    <row r="24" spans="1:15" ht="23.25" customHeight="1" x14ac:dyDescent="0.35">
      <c r="A24" s="161"/>
      <c r="B24" s="161"/>
      <c r="C24" s="30"/>
      <c r="D24" s="161"/>
      <c r="E24" s="31" t="s">
        <v>130</v>
      </c>
      <c r="F24" s="65">
        <v>513</v>
      </c>
      <c r="G24" s="31"/>
      <c r="H24" s="34"/>
      <c r="I24" s="86" t="e">
        <f>SUMIFS([1]!BD_ConsolidadoRO[Resultado],[1]!BD_ConsolidadoRO[Funcional],$C$10,[1]!BD_ConsolidadoRO[Categoria do Ministério],$G24)</f>
        <v>#REF!</v>
      </c>
      <c r="J24" s="34" t="e">
        <f t="shared" si="0"/>
        <v>#REF!</v>
      </c>
      <c r="K24" s="177"/>
      <c r="O24" s="3"/>
    </row>
    <row r="25" spans="1:15" x14ac:dyDescent="0.35">
      <c r="A25" s="161"/>
      <c r="B25" s="161"/>
      <c r="C25" s="30"/>
      <c r="D25" s="161"/>
      <c r="E25" s="31" t="s">
        <v>105</v>
      </c>
      <c r="F25" s="65">
        <v>468874</v>
      </c>
      <c r="G25" s="31"/>
      <c r="H25" s="34"/>
      <c r="I25" s="86" t="e">
        <f>SUMIFS([1]!BD_ConsolidadoRO[Resultado],[1]!BD_ConsolidadoRO[Funcional],$C$10,[1]!BD_ConsolidadoRO[Categoria do Ministério],$G25)</f>
        <v>#REF!</v>
      </c>
      <c r="J25" s="34" t="e">
        <f t="shared" si="0"/>
        <v>#REF!</v>
      </c>
      <c r="K25" s="177"/>
      <c r="O25" s="3"/>
    </row>
    <row r="26" spans="1:15" x14ac:dyDescent="0.35">
      <c r="A26" s="161"/>
      <c r="B26" s="161"/>
      <c r="C26" s="30"/>
      <c r="D26" s="161"/>
      <c r="E26" s="31" t="s">
        <v>107</v>
      </c>
      <c r="F26" s="65">
        <v>12128</v>
      </c>
      <c r="G26" s="31"/>
      <c r="H26" s="34"/>
      <c r="I26" s="86" t="e">
        <f>SUMIFS([1]!BD_ConsolidadoRO[Resultado],[1]!BD_ConsolidadoRO[Funcional],$C$10,[1]!BD_ConsolidadoRO[Categoria do Ministério],$G26)</f>
        <v>#REF!</v>
      </c>
      <c r="J26" s="34" t="e">
        <f t="shared" si="0"/>
        <v>#REF!</v>
      </c>
      <c r="K26" s="177"/>
      <c r="O26" s="3"/>
    </row>
    <row r="27" spans="1:15" x14ac:dyDescent="0.35">
      <c r="A27" s="161"/>
      <c r="B27" s="161"/>
      <c r="C27" s="30"/>
      <c r="D27" s="161"/>
      <c r="E27" s="31" t="s">
        <v>131</v>
      </c>
      <c r="F27" s="65">
        <v>80268</v>
      </c>
      <c r="G27" s="31"/>
      <c r="H27" s="34"/>
      <c r="I27" s="86" t="e">
        <f>SUMIFS([1]!BD_ConsolidadoRO[Resultado],[1]!BD_ConsolidadoRO[Funcional],$C$10,[1]!BD_ConsolidadoRO[Categoria do Ministério],$G27)</f>
        <v>#REF!</v>
      </c>
      <c r="J27" s="34" t="e">
        <f t="shared" si="0"/>
        <v>#REF!</v>
      </c>
      <c r="K27" s="177"/>
      <c r="O27" s="3"/>
    </row>
    <row r="28" spans="1:15" ht="23.5" thickBot="1" x14ac:dyDescent="0.4">
      <c r="A28" s="161"/>
      <c r="B28" s="161"/>
      <c r="C28" s="30"/>
      <c r="D28" s="176"/>
      <c r="E28" s="66" t="s">
        <v>132</v>
      </c>
      <c r="F28" s="67">
        <v>476546</v>
      </c>
      <c r="G28" s="66"/>
      <c r="H28" s="68"/>
      <c r="I28" s="89" t="e">
        <f>SUMIFS([1]!BD_ConsolidadoRO[Resultado],[1]!BD_ConsolidadoRO[Funcional],$C$10,[1]!BD_ConsolidadoRO[Categoria do Ministério],$G28)</f>
        <v>#REF!</v>
      </c>
      <c r="J28" s="68" t="e">
        <f t="shared" si="0"/>
        <v>#REF!</v>
      </c>
      <c r="K28" s="177"/>
      <c r="O28" s="3"/>
    </row>
    <row r="29" spans="1:15" x14ac:dyDescent="0.35">
      <c r="A29" s="161"/>
      <c r="B29" s="161"/>
      <c r="C29" s="90">
        <v>3003</v>
      </c>
      <c r="D29" s="155" t="s">
        <v>133</v>
      </c>
      <c r="E29" s="72" t="s">
        <v>134</v>
      </c>
      <c r="F29" s="64">
        <v>9964728</v>
      </c>
      <c r="G29" s="24" t="s">
        <v>24</v>
      </c>
      <c r="H29" s="27">
        <v>30785200</v>
      </c>
      <c r="I29" s="84" t="e">
        <f>SUMIFS([1]!BD_ConsolidadoRO[Resultado],[1]!BD_ConsolidadoRO[Funcional],$C$10,[1]!BD_ConsolidadoRO[Categoria do Ministério],$G29)</f>
        <v>#REF!</v>
      </c>
      <c r="J29" s="27" t="e">
        <f t="shared" si="0"/>
        <v>#REF!</v>
      </c>
      <c r="K29" s="177"/>
      <c r="O29" s="3"/>
    </row>
    <row r="30" spans="1:15" x14ac:dyDescent="0.35">
      <c r="A30" s="161"/>
      <c r="B30" s="161"/>
      <c r="C30" s="30"/>
      <c r="D30" s="161"/>
      <c r="E30" s="85" t="s">
        <v>102</v>
      </c>
      <c r="F30" s="65">
        <v>1171872</v>
      </c>
      <c r="G30" s="31" t="s">
        <v>29</v>
      </c>
      <c r="H30" s="34">
        <v>309093829</v>
      </c>
      <c r="I30" s="86" t="e">
        <f>SUMIFS([1]!BD_ConsolidadoRO[Resultado],[1]!BD_ConsolidadoRO[Funcional],$C$10,[1]!BD_ConsolidadoRO[Categoria do Ministério],$G30)</f>
        <v>#REF!</v>
      </c>
      <c r="J30" s="34" t="e">
        <f t="shared" si="0"/>
        <v>#REF!</v>
      </c>
      <c r="K30" s="177"/>
      <c r="O30" s="3"/>
    </row>
    <row r="31" spans="1:15" x14ac:dyDescent="0.35">
      <c r="A31" s="161"/>
      <c r="B31" s="161"/>
      <c r="C31" s="30"/>
      <c r="D31" s="161"/>
      <c r="E31" s="85" t="s">
        <v>126</v>
      </c>
      <c r="F31" s="65">
        <v>13927</v>
      </c>
      <c r="G31" s="31" t="s">
        <v>31</v>
      </c>
      <c r="H31" s="34">
        <v>40900</v>
      </c>
      <c r="I31" s="86" t="e">
        <f>SUMIFS([1]!BD_ConsolidadoRO[Resultado],[1]!BD_ConsolidadoRO[Funcional],$C$10,[1]!BD_ConsolidadoRO[Categoria do Ministério],$G31)</f>
        <v>#REF!</v>
      </c>
      <c r="J31" s="34" t="e">
        <f t="shared" si="0"/>
        <v>#REF!</v>
      </c>
      <c r="K31" s="177"/>
      <c r="O31" s="3"/>
    </row>
    <row r="32" spans="1:15" ht="23" x14ac:dyDescent="0.35">
      <c r="A32" s="161"/>
      <c r="B32" s="161"/>
      <c r="C32" s="30"/>
      <c r="D32" s="161"/>
      <c r="E32" s="85" t="s">
        <v>135</v>
      </c>
      <c r="F32" s="65">
        <v>8036</v>
      </c>
      <c r="G32" s="31"/>
      <c r="H32" s="34"/>
      <c r="I32" s="86" t="e">
        <f>SUMIFS([1]!BD_ConsolidadoRO[Resultado],[1]!BD_ConsolidadoRO[Funcional],$C$10,[1]!BD_ConsolidadoRO[Categoria do Ministério],$G32)</f>
        <v>#REF!</v>
      </c>
      <c r="J32" s="34" t="e">
        <f t="shared" si="0"/>
        <v>#REF!</v>
      </c>
      <c r="K32" s="177"/>
      <c r="O32" s="3"/>
    </row>
    <row r="33" spans="1:15" x14ac:dyDescent="0.35">
      <c r="A33" s="161"/>
      <c r="B33" s="161"/>
      <c r="C33" s="30"/>
      <c r="D33" s="161"/>
      <c r="E33" s="85" t="s">
        <v>136</v>
      </c>
      <c r="F33" s="65">
        <v>41184</v>
      </c>
      <c r="G33" s="31"/>
      <c r="H33" s="34"/>
      <c r="I33" s="86" t="e">
        <f>SUMIFS([1]!BD_ConsolidadoRO[Resultado],[1]!BD_ConsolidadoRO[Funcional],$C$10,[1]!BD_ConsolidadoRO[Categoria do Ministério],$G33)</f>
        <v>#REF!</v>
      </c>
      <c r="J33" s="34" t="e">
        <f t="shared" si="0"/>
        <v>#REF!</v>
      </c>
      <c r="K33" s="177"/>
      <c r="O33" s="3"/>
    </row>
    <row r="34" spans="1:15" x14ac:dyDescent="0.35">
      <c r="A34" s="161"/>
      <c r="B34" s="161"/>
      <c r="C34" s="30"/>
      <c r="D34" s="161"/>
      <c r="E34" s="85" t="s">
        <v>129</v>
      </c>
      <c r="F34" s="65">
        <v>7912</v>
      </c>
      <c r="G34" s="31"/>
      <c r="H34" s="34"/>
      <c r="I34" s="86" t="e">
        <f>SUMIFS([1]!BD_ConsolidadoRO[Resultado],[1]!BD_ConsolidadoRO[Funcional],$C$10,[1]!BD_ConsolidadoRO[Categoria do Ministério],$G34)</f>
        <v>#REF!</v>
      </c>
      <c r="J34" s="34" t="e">
        <f t="shared" si="0"/>
        <v>#REF!</v>
      </c>
      <c r="K34" s="177"/>
      <c r="O34" s="3"/>
    </row>
    <row r="35" spans="1:15" ht="26.25" customHeight="1" x14ac:dyDescent="0.35">
      <c r="A35" s="161"/>
      <c r="B35" s="161"/>
      <c r="C35" s="30"/>
      <c r="D35" s="161"/>
      <c r="E35" s="85" t="s">
        <v>130</v>
      </c>
      <c r="F35" s="65">
        <v>42</v>
      </c>
      <c r="G35" s="31"/>
      <c r="H35" s="34"/>
      <c r="I35" s="86" t="e">
        <f>SUMIFS([1]!BD_ConsolidadoRO[Resultado],[1]!BD_ConsolidadoRO[Funcional],$C$10,[1]!BD_ConsolidadoRO[Categoria do Ministério],$G35)</f>
        <v>#REF!</v>
      </c>
      <c r="J35" s="34" t="e">
        <f t="shared" si="0"/>
        <v>#REF!</v>
      </c>
      <c r="K35" s="177"/>
      <c r="O35" s="3"/>
    </row>
    <row r="36" spans="1:15" x14ac:dyDescent="0.35">
      <c r="A36" s="161"/>
      <c r="B36" s="161"/>
      <c r="C36" s="30"/>
      <c r="D36" s="161"/>
      <c r="E36" s="85" t="s">
        <v>105</v>
      </c>
      <c r="F36" s="65">
        <v>129197</v>
      </c>
      <c r="G36" s="31"/>
      <c r="H36" s="34"/>
      <c r="I36" s="86" t="e">
        <f>SUMIFS([1]!BD_ConsolidadoRO[Resultado],[1]!BD_ConsolidadoRO[Funcional],$C$10,[1]!BD_ConsolidadoRO[Categoria do Ministério],$G36)</f>
        <v>#REF!</v>
      </c>
      <c r="J36" s="34" t="e">
        <f t="shared" si="0"/>
        <v>#REF!</v>
      </c>
      <c r="K36" s="177"/>
      <c r="O36" s="3"/>
    </row>
    <row r="37" spans="1:15" ht="15" thickBot="1" x14ac:dyDescent="0.4">
      <c r="A37" s="161"/>
      <c r="B37" s="161"/>
      <c r="C37" s="30"/>
      <c r="D37" s="176"/>
      <c r="E37" s="88" t="s">
        <v>107</v>
      </c>
      <c r="F37" s="67">
        <v>6962</v>
      </c>
      <c r="G37" s="66"/>
      <c r="H37" s="68"/>
      <c r="I37" s="89" t="e">
        <f>SUMIFS([1]!BD_ConsolidadoRO[Resultado],[1]!BD_ConsolidadoRO[Funcional],$C$10,[1]!BD_ConsolidadoRO[Categoria do Ministério],$G37)</f>
        <v>#REF!</v>
      </c>
      <c r="J37" s="68" t="e">
        <f t="shared" si="0"/>
        <v>#REF!</v>
      </c>
      <c r="K37" s="177"/>
      <c r="O37" s="3"/>
    </row>
    <row r="38" spans="1:15" x14ac:dyDescent="0.35">
      <c r="A38" s="161"/>
      <c r="B38" s="161"/>
      <c r="C38" s="90">
        <v>3004</v>
      </c>
      <c r="D38" s="155" t="s">
        <v>137</v>
      </c>
      <c r="E38" s="72" t="s">
        <v>134</v>
      </c>
      <c r="F38" s="64">
        <v>937212</v>
      </c>
      <c r="G38" s="24" t="s">
        <v>24</v>
      </c>
      <c r="H38" s="27">
        <v>5085540</v>
      </c>
      <c r="I38" s="84" t="e">
        <f>SUMIFS([1]!BD_ConsolidadoRO[Resultado],[1]!BD_ConsolidadoRO[Funcional],$C$10,[1]!BD_ConsolidadoRO[Categoria do Ministério],$G38)</f>
        <v>#REF!</v>
      </c>
      <c r="J38" s="27" t="e">
        <f t="shared" si="0"/>
        <v>#REF!</v>
      </c>
      <c r="K38" s="177"/>
      <c r="O38" s="3"/>
    </row>
    <row r="39" spans="1:15" x14ac:dyDescent="0.35">
      <c r="A39" s="161"/>
      <c r="B39" s="161"/>
      <c r="C39" s="30"/>
      <c r="D39" s="161"/>
      <c r="E39" s="85" t="s">
        <v>102</v>
      </c>
      <c r="F39" s="65">
        <v>89043</v>
      </c>
      <c r="G39" s="31" t="s">
        <v>29</v>
      </c>
      <c r="H39" s="34">
        <v>33328989</v>
      </c>
      <c r="I39" s="86" t="e">
        <f>SUMIFS([1]!BD_ConsolidadoRO[Resultado],[1]!BD_ConsolidadoRO[Funcional],$C$10,[1]!BD_ConsolidadoRO[Categoria do Ministério],$G39)</f>
        <v>#REF!</v>
      </c>
      <c r="J39" s="34" t="e">
        <f t="shared" si="0"/>
        <v>#REF!</v>
      </c>
      <c r="K39" s="177"/>
      <c r="O39" s="3"/>
    </row>
    <row r="40" spans="1:15" x14ac:dyDescent="0.35">
      <c r="A40" s="161"/>
      <c r="B40" s="161"/>
      <c r="C40" s="30"/>
      <c r="D40" s="161"/>
      <c r="E40" s="85" t="s">
        <v>138</v>
      </c>
      <c r="F40" s="65">
        <v>107577</v>
      </c>
      <c r="G40" s="31" t="s">
        <v>31</v>
      </c>
      <c r="H40" s="34">
        <v>400</v>
      </c>
      <c r="I40" s="86" t="e">
        <f>SUMIFS([1]!BD_ConsolidadoRO[Resultado],[1]!BD_ConsolidadoRO[Funcional],$C$10,[1]!BD_ConsolidadoRO[Categoria do Ministério],$G40)</f>
        <v>#REF!</v>
      </c>
      <c r="J40" s="34" t="e">
        <f t="shared" si="0"/>
        <v>#REF!</v>
      </c>
      <c r="K40" s="177"/>
      <c r="O40" s="3"/>
    </row>
    <row r="41" spans="1:15" ht="23" x14ac:dyDescent="0.35">
      <c r="A41" s="161"/>
      <c r="B41" s="161"/>
      <c r="C41" s="30"/>
      <c r="D41" s="161"/>
      <c r="E41" s="85" t="s">
        <v>139</v>
      </c>
      <c r="F41" s="65">
        <v>7790</v>
      </c>
      <c r="G41" s="31"/>
      <c r="H41" s="34"/>
      <c r="I41" s="86" t="e">
        <f>SUMIFS([1]!BD_ConsolidadoRO[Resultado],[1]!BD_ConsolidadoRO[Funcional],$C$10,[1]!BD_ConsolidadoRO[Categoria do Ministério],$G41)</f>
        <v>#REF!</v>
      </c>
      <c r="J41" s="34" t="e">
        <f t="shared" si="0"/>
        <v>#REF!</v>
      </c>
      <c r="K41" s="177"/>
      <c r="O41" s="3"/>
    </row>
    <row r="42" spans="1:15" x14ac:dyDescent="0.35">
      <c r="A42" s="161"/>
      <c r="B42" s="161"/>
      <c r="C42" s="30"/>
      <c r="D42" s="161"/>
      <c r="E42" s="85" t="s">
        <v>136</v>
      </c>
      <c r="F42" s="65">
        <v>143149</v>
      </c>
      <c r="G42" s="31"/>
      <c r="H42" s="34"/>
      <c r="I42" s="86" t="e">
        <f>SUMIFS([1]!BD_ConsolidadoRO[Resultado],[1]!BD_ConsolidadoRO[Funcional],$C$10,[1]!BD_ConsolidadoRO[Categoria do Ministério],$G42)</f>
        <v>#REF!</v>
      </c>
      <c r="J42" s="34" t="e">
        <f t="shared" si="0"/>
        <v>#REF!</v>
      </c>
      <c r="K42" s="177"/>
      <c r="O42" s="3"/>
    </row>
    <row r="43" spans="1:15" x14ac:dyDescent="0.35">
      <c r="A43" s="161"/>
      <c r="B43" s="161"/>
      <c r="C43" s="30"/>
      <c r="D43" s="161"/>
      <c r="E43" s="85" t="s">
        <v>129</v>
      </c>
      <c r="F43" s="65">
        <v>7270</v>
      </c>
      <c r="G43" s="31"/>
      <c r="H43" s="34"/>
      <c r="I43" s="86" t="e">
        <f>SUMIFS([1]!BD_ConsolidadoRO[Resultado],[1]!BD_ConsolidadoRO[Funcional],$C$10,[1]!BD_ConsolidadoRO[Categoria do Ministério],$G43)</f>
        <v>#REF!</v>
      </c>
      <c r="J43" s="34" t="e">
        <f t="shared" si="0"/>
        <v>#REF!</v>
      </c>
      <c r="K43" s="177"/>
      <c r="O43" s="3"/>
    </row>
    <row r="44" spans="1:15" ht="28.5" customHeight="1" x14ac:dyDescent="0.35">
      <c r="A44" s="161"/>
      <c r="B44" s="161"/>
      <c r="C44" s="30"/>
      <c r="D44" s="161"/>
      <c r="E44" s="85" t="s">
        <v>130</v>
      </c>
      <c r="F44" s="65">
        <v>146</v>
      </c>
      <c r="G44" s="31"/>
      <c r="H44" s="34"/>
      <c r="I44" s="86" t="e">
        <f>SUMIFS([1]!BD_ConsolidadoRO[Resultado],[1]!BD_ConsolidadoRO[Funcional],$C$10,[1]!BD_ConsolidadoRO[Categoria do Ministério],$G44)</f>
        <v>#REF!</v>
      </c>
      <c r="J44" s="34" t="e">
        <f t="shared" si="0"/>
        <v>#REF!</v>
      </c>
      <c r="K44" s="177"/>
      <c r="O44" s="3"/>
    </row>
    <row r="45" spans="1:15" x14ac:dyDescent="0.35">
      <c r="A45" s="161"/>
      <c r="B45" s="161"/>
      <c r="C45" s="30"/>
      <c r="D45" s="161"/>
      <c r="E45" s="85" t="s">
        <v>140</v>
      </c>
      <c r="F45" s="65">
        <v>292577</v>
      </c>
      <c r="G45" s="31"/>
      <c r="H45" s="34"/>
      <c r="I45" s="86" t="e">
        <f>SUMIFS([1]!BD_ConsolidadoRO[Resultado],[1]!BD_ConsolidadoRO[Funcional],$C$10,[1]!BD_ConsolidadoRO[Categoria do Ministério],$G45)</f>
        <v>#REF!</v>
      </c>
      <c r="J45" s="34" t="e">
        <f t="shared" si="0"/>
        <v>#REF!</v>
      </c>
      <c r="K45" s="177"/>
      <c r="O45" s="3"/>
    </row>
    <row r="46" spans="1:15" x14ac:dyDescent="0.35">
      <c r="A46" s="161"/>
      <c r="B46" s="161"/>
      <c r="C46" s="30"/>
      <c r="D46" s="161"/>
      <c r="E46" s="85" t="s">
        <v>105</v>
      </c>
      <c r="F46" s="65">
        <v>147742</v>
      </c>
      <c r="G46" s="31"/>
      <c r="H46" s="34"/>
      <c r="I46" s="86" t="e">
        <f>SUMIFS([1]!BD_ConsolidadoRO[Resultado],[1]!BD_ConsolidadoRO[Funcional],$C$10,[1]!BD_ConsolidadoRO[Categoria do Ministério],$G46)</f>
        <v>#REF!</v>
      </c>
      <c r="J46" s="34" t="e">
        <f t="shared" si="0"/>
        <v>#REF!</v>
      </c>
      <c r="K46" s="177"/>
      <c r="O46" s="3"/>
    </row>
    <row r="47" spans="1:15" ht="15" thickBot="1" x14ac:dyDescent="0.4">
      <c r="A47" s="161"/>
      <c r="B47" s="161"/>
      <c r="C47" s="30"/>
      <c r="D47" s="176"/>
      <c r="E47" s="88" t="s">
        <v>141</v>
      </c>
      <c r="F47" s="67">
        <v>125994</v>
      </c>
      <c r="G47" s="66"/>
      <c r="H47" s="68"/>
      <c r="I47" s="89" t="e">
        <f>SUMIFS([1]!BD_ConsolidadoRO[Resultado],[1]!BD_ConsolidadoRO[Funcional],$C$10,[1]!BD_ConsolidadoRO[Categoria do Ministério],$G47)</f>
        <v>#REF!</v>
      </c>
      <c r="J47" s="68" t="e">
        <f t="shared" si="0"/>
        <v>#REF!</v>
      </c>
      <c r="K47" s="177"/>
      <c r="O47" s="3"/>
    </row>
    <row r="48" spans="1:15" x14ac:dyDescent="0.35">
      <c r="A48" s="161"/>
      <c r="B48" s="161"/>
      <c r="C48" s="90">
        <v>3005</v>
      </c>
      <c r="D48" s="175" t="s">
        <v>142</v>
      </c>
      <c r="E48" s="72" t="s">
        <v>102</v>
      </c>
      <c r="F48" s="64">
        <v>176938</v>
      </c>
      <c r="G48" s="24" t="s">
        <v>24</v>
      </c>
      <c r="H48" s="27">
        <v>7905516</v>
      </c>
      <c r="I48" s="84" t="e">
        <f>SUMIFS([1]!BD_ConsolidadoRO[Resultado],[1]!BD_ConsolidadoRO[Funcional],$C$10,[1]!BD_ConsolidadoRO[Categoria do Ministério],$G48)</f>
        <v>#REF!</v>
      </c>
      <c r="J48" s="27" t="e">
        <f t="shared" si="0"/>
        <v>#REF!</v>
      </c>
      <c r="K48" s="177"/>
      <c r="O48" s="3"/>
    </row>
    <row r="49" spans="1:15" x14ac:dyDescent="0.35">
      <c r="A49" s="161"/>
      <c r="B49" s="161"/>
      <c r="C49" s="30"/>
      <c r="D49" s="161"/>
      <c r="E49" s="85" t="s">
        <v>126</v>
      </c>
      <c r="F49" s="65">
        <v>66657</v>
      </c>
      <c r="G49" s="31" t="s">
        <v>29</v>
      </c>
      <c r="H49" s="34">
        <v>31008332</v>
      </c>
      <c r="I49" s="86" t="e">
        <f>SUMIFS([1]!BD_ConsolidadoRO[Resultado],[1]!BD_ConsolidadoRO[Funcional],$C$10,[1]!BD_ConsolidadoRO[Categoria do Ministério],$G49)</f>
        <v>#REF!</v>
      </c>
      <c r="J49" s="34" t="e">
        <f t="shared" si="0"/>
        <v>#REF!</v>
      </c>
      <c r="K49" s="177"/>
      <c r="O49" s="3"/>
    </row>
    <row r="50" spans="1:15" ht="23" x14ac:dyDescent="0.35">
      <c r="A50" s="161"/>
      <c r="B50" s="161"/>
      <c r="C50" s="30"/>
      <c r="D50" s="161"/>
      <c r="E50" s="85" t="s">
        <v>122</v>
      </c>
      <c r="F50" s="65">
        <v>1573</v>
      </c>
      <c r="G50" s="31" t="s">
        <v>31</v>
      </c>
      <c r="H50" s="34">
        <v>1800</v>
      </c>
      <c r="I50" s="86" t="e">
        <f>SUMIFS([1]!BD_ConsolidadoRO[Resultado],[1]!BD_ConsolidadoRO[Funcional],$C$10,[1]!BD_ConsolidadoRO[Categoria do Ministério],$G50)</f>
        <v>#REF!</v>
      </c>
      <c r="J50" s="34" t="e">
        <f t="shared" si="0"/>
        <v>#REF!</v>
      </c>
      <c r="K50" s="177"/>
      <c r="O50" s="3"/>
    </row>
    <row r="51" spans="1:15" x14ac:dyDescent="0.35">
      <c r="A51" s="161"/>
      <c r="B51" s="161"/>
      <c r="C51" s="30"/>
      <c r="D51" s="161"/>
      <c r="E51" s="85" t="s">
        <v>143</v>
      </c>
      <c r="F51" s="65">
        <v>862740</v>
      </c>
      <c r="G51" s="31"/>
      <c r="H51" s="34"/>
      <c r="I51" s="86" t="e">
        <f>SUMIFS([1]!BD_ConsolidadoRO[Resultado],[1]!BD_ConsolidadoRO[Funcional],$C$10,[1]!BD_ConsolidadoRO[Categoria do Ministério],$G51)</f>
        <v>#REF!</v>
      </c>
      <c r="J51" s="34" t="e">
        <f t="shared" si="0"/>
        <v>#REF!</v>
      </c>
      <c r="K51" s="177"/>
      <c r="O51" s="3"/>
    </row>
    <row r="52" spans="1:15" x14ac:dyDescent="0.35">
      <c r="A52" s="161"/>
      <c r="B52" s="161"/>
      <c r="C52" s="30"/>
      <c r="D52" s="161"/>
      <c r="E52" s="85" t="s">
        <v>136</v>
      </c>
      <c r="F52" s="65">
        <v>18642</v>
      </c>
      <c r="G52" s="31"/>
      <c r="H52" s="34"/>
      <c r="I52" s="86" t="e">
        <f>SUMIFS([1]!BD_ConsolidadoRO[Resultado],[1]!BD_ConsolidadoRO[Funcional],$C$10,[1]!BD_ConsolidadoRO[Categoria do Ministério],$G52)</f>
        <v>#REF!</v>
      </c>
      <c r="J52" s="34" t="e">
        <f t="shared" si="0"/>
        <v>#REF!</v>
      </c>
      <c r="K52" s="177"/>
      <c r="O52" s="3"/>
    </row>
    <row r="53" spans="1:15" x14ac:dyDescent="0.35">
      <c r="A53" s="161"/>
      <c r="B53" s="161"/>
      <c r="C53" s="30"/>
      <c r="D53" s="161"/>
      <c r="E53" s="85" t="s">
        <v>129</v>
      </c>
      <c r="F53" s="65">
        <v>1050</v>
      </c>
      <c r="G53" s="31"/>
      <c r="H53" s="34"/>
      <c r="I53" s="86" t="e">
        <f>SUMIFS([1]!BD_ConsolidadoRO[Resultado],[1]!BD_ConsolidadoRO[Funcional],$C$10,[1]!BD_ConsolidadoRO[Categoria do Ministério],$G53)</f>
        <v>#REF!</v>
      </c>
      <c r="J53" s="34" t="e">
        <f t="shared" si="0"/>
        <v>#REF!</v>
      </c>
      <c r="K53" s="177"/>
      <c r="O53" s="3"/>
    </row>
    <row r="54" spans="1:15" ht="25.5" customHeight="1" x14ac:dyDescent="0.35">
      <c r="A54" s="161"/>
      <c r="B54" s="161"/>
      <c r="C54" s="30"/>
      <c r="D54" s="161"/>
      <c r="E54" s="85" t="s">
        <v>130</v>
      </c>
      <c r="F54" s="65">
        <v>32</v>
      </c>
      <c r="G54" s="31"/>
      <c r="H54" s="34"/>
      <c r="I54" s="86" t="e">
        <f>SUMIFS([1]!BD_ConsolidadoRO[Resultado],[1]!BD_ConsolidadoRO[Funcional],$C$10,[1]!BD_ConsolidadoRO[Categoria do Ministério],$G54)</f>
        <v>#REF!</v>
      </c>
      <c r="J54" s="34" t="e">
        <f t="shared" si="0"/>
        <v>#REF!</v>
      </c>
      <c r="K54" s="177"/>
      <c r="O54" s="3"/>
    </row>
    <row r="55" spans="1:15" x14ac:dyDescent="0.35">
      <c r="A55" s="161"/>
      <c r="B55" s="161"/>
      <c r="C55" s="30"/>
      <c r="D55" s="161"/>
      <c r="E55" s="85" t="s">
        <v>105</v>
      </c>
      <c r="F55" s="65">
        <v>91278</v>
      </c>
      <c r="G55" s="31"/>
      <c r="H55" s="34"/>
      <c r="I55" s="86" t="e">
        <f>SUMIFS([1]!BD_ConsolidadoRO[Resultado],[1]!BD_ConsolidadoRO[Funcional],$C$10,[1]!BD_ConsolidadoRO[Categoria do Ministério],$G55)</f>
        <v>#REF!</v>
      </c>
      <c r="J55" s="34" t="e">
        <f t="shared" si="0"/>
        <v>#REF!</v>
      </c>
      <c r="K55" s="177"/>
      <c r="O55" s="3"/>
    </row>
    <row r="56" spans="1:15" ht="15" thickBot="1" x14ac:dyDescent="0.4">
      <c r="A56" s="161"/>
      <c r="B56" s="161"/>
      <c r="C56" s="30"/>
      <c r="D56" s="176"/>
      <c r="E56" s="88" t="s">
        <v>107</v>
      </c>
      <c r="F56" s="67">
        <v>4301</v>
      </c>
      <c r="G56" s="66"/>
      <c r="H56" s="68"/>
      <c r="I56" s="89" t="e">
        <f>SUMIFS([1]!BD_ConsolidadoRO[Resultado],[1]!BD_ConsolidadoRO[Funcional],$C$10,[1]!BD_ConsolidadoRO[Categoria do Ministério],$G56)</f>
        <v>#REF!</v>
      </c>
      <c r="J56" s="68" t="e">
        <f t="shared" si="0"/>
        <v>#REF!</v>
      </c>
      <c r="K56" s="177"/>
      <c r="O56" s="3"/>
    </row>
    <row r="57" spans="1:15" ht="23" x14ac:dyDescent="0.35">
      <c r="A57" s="161"/>
      <c r="B57" s="161"/>
      <c r="C57" s="90">
        <v>3006</v>
      </c>
      <c r="D57" s="175" t="s">
        <v>144</v>
      </c>
      <c r="E57" s="72" t="s">
        <v>145</v>
      </c>
      <c r="F57" s="64">
        <v>21260</v>
      </c>
      <c r="G57" s="24" t="s">
        <v>24</v>
      </c>
      <c r="H57" s="27">
        <v>24474304</v>
      </c>
      <c r="I57" s="84" t="e">
        <f>SUMIFS([1]!BD_ConsolidadoRO[Resultado],[1]!BD_ConsolidadoRO[Funcional],$C$10,[1]!BD_ConsolidadoRO[Categoria do Ministério],$G57)</f>
        <v>#REF!</v>
      </c>
      <c r="J57" s="27" t="e">
        <f t="shared" si="0"/>
        <v>#REF!</v>
      </c>
      <c r="K57" s="177"/>
      <c r="O57" s="3"/>
    </row>
    <row r="58" spans="1:15" x14ac:dyDescent="0.35">
      <c r="A58" s="161"/>
      <c r="B58" s="161"/>
      <c r="C58" s="30"/>
      <c r="D58" s="161"/>
      <c r="E58" s="85" t="s">
        <v>146</v>
      </c>
      <c r="F58" s="65">
        <v>1800174</v>
      </c>
      <c r="G58" s="31" t="s">
        <v>29</v>
      </c>
      <c r="H58" s="34">
        <v>19878273</v>
      </c>
      <c r="I58" s="86" t="e">
        <f>SUMIFS([1]!BD_ConsolidadoRO[Resultado],[1]!BD_ConsolidadoRO[Funcional],$C$10,[1]!BD_ConsolidadoRO[Categoria do Ministério],$G58)</f>
        <v>#REF!</v>
      </c>
      <c r="J58" s="34" t="e">
        <f t="shared" si="0"/>
        <v>#REF!</v>
      </c>
      <c r="K58" s="177"/>
      <c r="O58" s="3"/>
    </row>
    <row r="59" spans="1:15" x14ac:dyDescent="0.35">
      <c r="A59" s="161"/>
      <c r="B59" s="161"/>
      <c r="C59" s="30"/>
      <c r="D59" s="161"/>
      <c r="E59" s="85" t="s">
        <v>147</v>
      </c>
      <c r="F59" s="65">
        <v>774665</v>
      </c>
      <c r="G59" s="31" t="s">
        <v>31</v>
      </c>
      <c r="H59" s="34">
        <v>17500</v>
      </c>
      <c r="I59" s="86" t="e">
        <f>SUMIFS([1]!BD_ConsolidadoRO[Resultado],[1]!BD_ConsolidadoRO[Funcional],$C$10,[1]!BD_ConsolidadoRO[Categoria do Ministério],$G59)</f>
        <v>#REF!</v>
      </c>
      <c r="J59" s="34" t="e">
        <f t="shared" si="0"/>
        <v>#REF!</v>
      </c>
      <c r="K59" s="177"/>
      <c r="O59" s="3"/>
    </row>
    <row r="60" spans="1:15" x14ac:dyDescent="0.35">
      <c r="A60" s="161"/>
      <c r="B60" s="161"/>
      <c r="C60" s="30"/>
      <c r="D60" s="161"/>
      <c r="E60" s="85" t="s">
        <v>105</v>
      </c>
      <c r="F60" s="65">
        <v>63046</v>
      </c>
      <c r="G60" s="31"/>
      <c r="H60" s="34"/>
      <c r="I60" s="86" t="e">
        <f>SUMIFS([1]!BD_ConsolidadoRO[Resultado],[1]!BD_ConsolidadoRO[Funcional],$C$10,[1]!BD_ConsolidadoRO[Categoria do Ministério],$G60)</f>
        <v>#REF!</v>
      </c>
      <c r="J60" s="34" t="e">
        <f t="shared" si="0"/>
        <v>#REF!</v>
      </c>
      <c r="K60" s="177"/>
      <c r="O60" s="3"/>
    </row>
    <row r="61" spans="1:15" ht="15" thickBot="1" x14ac:dyDescent="0.4">
      <c r="A61" s="161"/>
      <c r="B61" s="161"/>
      <c r="C61" s="30"/>
      <c r="D61" s="161"/>
      <c r="E61" s="85" t="s">
        <v>148</v>
      </c>
      <c r="F61" s="65">
        <v>5496</v>
      </c>
      <c r="G61" s="31"/>
      <c r="H61" s="34"/>
      <c r="I61" s="86" t="e">
        <f>SUMIFS([1]!BD_ConsolidadoRO[Resultado],[1]!BD_ConsolidadoRO[Funcional],$C$10,[1]!BD_ConsolidadoRO[Categoria do Ministério],$G61)</f>
        <v>#REF!</v>
      </c>
      <c r="J61" s="34" t="e">
        <f t="shared" si="0"/>
        <v>#REF!</v>
      </c>
      <c r="K61" s="177"/>
      <c r="O61" s="3"/>
    </row>
    <row r="62" spans="1:15" x14ac:dyDescent="0.35">
      <c r="A62" s="161"/>
      <c r="B62" s="175" t="s">
        <v>74</v>
      </c>
      <c r="C62" s="92">
        <v>3901</v>
      </c>
      <c r="D62" s="175" t="s">
        <v>75</v>
      </c>
      <c r="E62" s="158" t="s">
        <v>76</v>
      </c>
      <c r="F62" s="159">
        <v>28</v>
      </c>
      <c r="G62" s="24" t="s">
        <v>24</v>
      </c>
      <c r="H62" s="27">
        <v>17458390</v>
      </c>
      <c r="I62" s="84" t="e">
        <f>SUMIFS([1]!BD_ConsolidadoRO[Resultado],[1]!BD_ConsolidadoRO[Funcional],$C$10,[1]!BD_ConsolidadoRO[Categoria do Ministério],$G62)</f>
        <v>#REF!</v>
      </c>
      <c r="J62" s="27" t="e">
        <f t="shared" si="0"/>
        <v>#REF!</v>
      </c>
      <c r="K62" s="177"/>
      <c r="O62" s="3"/>
    </row>
    <row r="63" spans="1:15" ht="15" thickBot="1" x14ac:dyDescent="0.4">
      <c r="A63" s="161"/>
      <c r="B63" s="184"/>
      <c r="C63" s="93"/>
      <c r="D63" s="184"/>
      <c r="E63" s="183"/>
      <c r="F63" s="178"/>
      <c r="G63" s="31" t="s">
        <v>29</v>
      </c>
      <c r="H63" s="34">
        <v>71859635</v>
      </c>
      <c r="I63" s="86" t="e">
        <f>SUMIFS([1]!BD_ConsolidadoRO[Resultado],[1]!BD_ConsolidadoRO[Funcional],$C$10,[1]!BD_ConsolidadoRO[Categoria do Ministério],$G63)</f>
        <v>#REF!</v>
      </c>
      <c r="J63" s="34" t="e">
        <f t="shared" si="0"/>
        <v>#REF!</v>
      </c>
      <c r="K63" s="177"/>
      <c r="O63" s="3"/>
    </row>
    <row r="64" spans="1:15" x14ac:dyDescent="0.35">
      <c r="A64" s="161"/>
      <c r="B64" s="184"/>
      <c r="C64" s="94">
        <v>3902</v>
      </c>
      <c r="D64" s="175" t="s">
        <v>77</v>
      </c>
      <c r="E64" s="158" t="s">
        <v>76</v>
      </c>
      <c r="F64" s="159">
        <v>28</v>
      </c>
      <c r="G64" s="24" t="s">
        <v>24</v>
      </c>
      <c r="H64" s="27">
        <v>136477153</v>
      </c>
      <c r="I64" s="84" t="e">
        <f>SUMIFS([1]!BD_ConsolidadoRO[Resultado],[1]!BD_ConsolidadoRO[Funcional],$C$10,[1]!BD_ConsolidadoRO[Categoria do Ministério],$G64)</f>
        <v>#REF!</v>
      </c>
      <c r="J64" s="27" t="e">
        <f t="shared" si="0"/>
        <v>#REF!</v>
      </c>
      <c r="K64" s="177"/>
      <c r="O64" s="3"/>
    </row>
    <row r="65" spans="1:15" x14ac:dyDescent="0.35">
      <c r="A65" s="161"/>
      <c r="B65" s="184"/>
      <c r="C65" s="93"/>
      <c r="D65" s="161"/>
      <c r="E65" s="144"/>
      <c r="F65" s="144"/>
      <c r="G65" s="31" t="s">
        <v>29</v>
      </c>
      <c r="H65" s="34">
        <v>315593661</v>
      </c>
      <c r="I65" s="86" t="e">
        <f>SUMIFS([1]!BD_ConsolidadoRO[Resultado],[1]!BD_ConsolidadoRO[Funcional],$C$10,[1]!BD_ConsolidadoRO[Categoria do Ministério],$G65)</f>
        <v>#REF!</v>
      </c>
      <c r="J65" s="34" t="e">
        <f t="shared" si="0"/>
        <v>#REF!</v>
      </c>
      <c r="K65" s="177"/>
      <c r="O65" s="3"/>
    </row>
    <row r="66" spans="1:15" ht="15" thickBot="1" x14ac:dyDescent="0.4">
      <c r="A66" s="161"/>
      <c r="B66" s="184"/>
      <c r="C66" s="93"/>
      <c r="D66" s="161"/>
      <c r="E66" s="144"/>
      <c r="F66" s="144"/>
      <c r="G66" s="31" t="s">
        <v>31</v>
      </c>
      <c r="H66" s="34">
        <v>48300</v>
      </c>
      <c r="I66" s="86" t="e">
        <f>SUMIFS([1]!BD_ConsolidadoRO[Resultado],[1]!BD_ConsolidadoRO[Funcional],$C$10,[1]!BD_ConsolidadoRO[Categoria do Ministério],$G66)</f>
        <v>#REF!</v>
      </c>
      <c r="J66" s="34" t="e">
        <f t="shared" si="0"/>
        <v>#REF!</v>
      </c>
      <c r="K66" s="177"/>
      <c r="O66" s="3"/>
    </row>
    <row r="67" spans="1:15" x14ac:dyDescent="0.35">
      <c r="A67" s="161"/>
      <c r="B67" s="184"/>
      <c r="C67" s="94">
        <v>3903</v>
      </c>
      <c r="D67" s="175" t="s">
        <v>78</v>
      </c>
      <c r="E67" s="158" t="s">
        <v>76</v>
      </c>
      <c r="F67" s="159">
        <v>28</v>
      </c>
      <c r="G67" s="24" t="s">
        <v>24</v>
      </c>
      <c r="H67" s="27">
        <v>55069155</v>
      </c>
      <c r="I67" s="84" t="e">
        <f>SUMIFS([1]!BD_ConsolidadoRO[Resultado],[1]!BD_ConsolidadoRO[Funcional],$C$10,[1]!BD_ConsolidadoRO[Categoria do Ministério],$G67)</f>
        <v>#REF!</v>
      </c>
      <c r="J67" s="27" t="e">
        <f t="shared" ref="J67:J82" si="1">H67+I67</f>
        <v>#REF!</v>
      </c>
      <c r="K67" s="177"/>
      <c r="M67" s="21"/>
      <c r="O67" s="3"/>
    </row>
    <row r="68" spans="1:15" ht="15" thickBot="1" x14ac:dyDescent="0.4">
      <c r="A68" s="161"/>
      <c r="B68" s="184"/>
      <c r="C68" s="93"/>
      <c r="D68" s="184"/>
      <c r="E68" s="183"/>
      <c r="F68" s="178"/>
      <c r="G68" s="31" t="s">
        <v>29</v>
      </c>
      <c r="H68" s="34">
        <v>12435279</v>
      </c>
      <c r="I68" s="86" t="e">
        <f>SUMIFS([1]!BD_ConsolidadoRO[Resultado],[1]!BD_ConsolidadoRO[Funcional],$C$10,[1]!BD_ConsolidadoRO[Categoria do Ministério],$G68)</f>
        <v>#REF!</v>
      </c>
      <c r="J68" s="34" t="e">
        <f t="shared" si="1"/>
        <v>#REF!</v>
      </c>
      <c r="K68" s="177"/>
      <c r="M68" s="21"/>
      <c r="O68" s="3"/>
    </row>
    <row r="69" spans="1:15" x14ac:dyDescent="0.35">
      <c r="A69" s="161"/>
      <c r="B69" s="184"/>
      <c r="C69" s="94">
        <v>3904</v>
      </c>
      <c r="D69" s="175" t="s">
        <v>79</v>
      </c>
      <c r="E69" s="158" t="s">
        <v>76</v>
      </c>
      <c r="F69" s="159">
        <v>28</v>
      </c>
      <c r="G69" s="24" t="s">
        <v>24</v>
      </c>
      <c r="H69" s="27">
        <v>1042275</v>
      </c>
      <c r="I69" s="84" t="e">
        <f>SUMIFS([1]!BD_ConsolidadoRO[Resultado],[1]!BD_ConsolidadoRO[Funcional],$C$10,[1]!BD_ConsolidadoRO[Categoria do Ministério],$G69)</f>
        <v>#REF!</v>
      </c>
      <c r="J69" s="27" t="e">
        <f t="shared" si="1"/>
        <v>#REF!</v>
      </c>
      <c r="K69" s="177"/>
      <c r="M69" s="21"/>
      <c r="O69" s="3"/>
    </row>
    <row r="70" spans="1:15" x14ac:dyDescent="0.35">
      <c r="A70" s="161"/>
      <c r="B70" s="184"/>
      <c r="C70" s="93"/>
      <c r="D70" s="161"/>
      <c r="E70" s="144"/>
      <c r="F70" s="178"/>
      <c r="G70" s="31" t="s">
        <v>29</v>
      </c>
      <c r="H70" s="34">
        <v>5121035</v>
      </c>
      <c r="I70" s="86" t="e">
        <f>SUMIFS([1]!BD_ConsolidadoRO[Resultado],[1]!BD_ConsolidadoRO[Funcional],$C$10,[1]!BD_ConsolidadoRO[Categoria do Ministério],$G70)</f>
        <v>#REF!</v>
      </c>
      <c r="J70" s="34" t="e">
        <f t="shared" si="1"/>
        <v>#REF!</v>
      </c>
      <c r="K70" s="177"/>
      <c r="O70" s="3"/>
    </row>
    <row r="71" spans="1:15" ht="15" thickBot="1" x14ac:dyDescent="0.4">
      <c r="A71" s="161"/>
      <c r="B71" s="184"/>
      <c r="C71" s="93"/>
      <c r="D71" s="161"/>
      <c r="E71" s="144"/>
      <c r="F71" s="178"/>
      <c r="G71" s="31" t="s">
        <v>31</v>
      </c>
      <c r="H71" s="34">
        <v>88200</v>
      </c>
      <c r="I71" s="86" t="e">
        <f>SUMIFS([1]!BD_ConsolidadoRO[Resultado],[1]!BD_ConsolidadoRO[Funcional],$C$10,[1]!BD_ConsolidadoRO[Categoria do Ministério],$G71)</f>
        <v>#REF!</v>
      </c>
      <c r="J71" s="34" t="e">
        <f t="shared" si="1"/>
        <v>#REF!</v>
      </c>
      <c r="K71" s="177"/>
      <c r="O71" s="3"/>
    </row>
    <row r="72" spans="1:15" x14ac:dyDescent="0.35">
      <c r="A72" s="161"/>
      <c r="B72" s="184"/>
      <c r="C72" s="94">
        <v>3905</v>
      </c>
      <c r="D72" s="175" t="s">
        <v>80</v>
      </c>
      <c r="E72" s="158" t="s">
        <v>76</v>
      </c>
      <c r="F72" s="159">
        <v>28</v>
      </c>
      <c r="G72" s="24" t="s">
        <v>24</v>
      </c>
      <c r="H72" s="27">
        <v>134899291</v>
      </c>
      <c r="I72" s="84" t="e">
        <f>SUMIFS([1]!BD_ConsolidadoRO[Resultado],[1]!BD_ConsolidadoRO[Funcional],$C$10,[1]!BD_ConsolidadoRO[Categoria do Ministério],$G72)</f>
        <v>#REF!</v>
      </c>
      <c r="J72" s="27" t="e">
        <f t="shared" si="1"/>
        <v>#REF!</v>
      </c>
      <c r="K72" s="177"/>
      <c r="O72" s="3"/>
    </row>
    <row r="73" spans="1:15" x14ac:dyDescent="0.35">
      <c r="A73" s="161"/>
      <c r="B73" s="184"/>
      <c r="C73" s="93"/>
      <c r="D73" s="161"/>
      <c r="E73" s="144"/>
      <c r="F73" s="178"/>
      <c r="G73" s="31" t="s">
        <v>29</v>
      </c>
      <c r="H73" s="34">
        <v>43892177</v>
      </c>
      <c r="I73" s="86" t="e">
        <f>SUMIFS([1]!BD_ConsolidadoRO[Resultado],[1]!BD_ConsolidadoRO[Funcional],$C$10,[1]!BD_ConsolidadoRO[Categoria do Ministério],$G73)</f>
        <v>#REF!</v>
      </c>
      <c r="J73" s="34" t="e">
        <f t="shared" si="1"/>
        <v>#REF!</v>
      </c>
      <c r="K73" s="177"/>
      <c r="O73" s="3"/>
    </row>
    <row r="74" spans="1:15" ht="15" thickBot="1" x14ac:dyDescent="0.4">
      <c r="A74" s="161"/>
      <c r="B74" s="184"/>
      <c r="C74" s="93"/>
      <c r="D74" s="161"/>
      <c r="E74" s="144"/>
      <c r="F74" s="178"/>
      <c r="G74" s="31" t="s">
        <v>31</v>
      </c>
      <c r="H74" s="34">
        <v>190000</v>
      </c>
      <c r="I74" s="86" t="e">
        <f>SUMIFS([1]!BD_ConsolidadoRO[Resultado],[1]!BD_ConsolidadoRO[Funcional],$C$10,[1]!BD_ConsolidadoRO[Categoria do Ministério],$G74)</f>
        <v>#REF!</v>
      </c>
      <c r="J74" s="34" t="e">
        <f t="shared" si="1"/>
        <v>#REF!</v>
      </c>
      <c r="K74" s="177"/>
      <c r="O74" s="3"/>
    </row>
    <row r="75" spans="1:15" x14ac:dyDescent="0.35">
      <c r="A75" s="161"/>
      <c r="B75" s="184"/>
      <c r="C75" s="94">
        <v>3906</v>
      </c>
      <c r="D75" s="179" t="s">
        <v>81</v>
      </c>
      <c r="E75" s="131" t="s">
        <v>82</v>
      </c>
      <c r="F75" s="181">
        <v>27</v>
      </c>
      <c r="G75" s="24" t="s">
        <v>29</v>
      </c>
      <c r="H75" s="27">
        <v>4665707</v>
      </c>
      <c r="I75" s="84" t="e">
        <f>SUMIFS([1]!BD_ConsolidadoRO[Resultado],[1]!BD_ConsolidadoRO[Funcional],$C$10,[1]!BD_ConsolidadoRO[Categoria do Ministério],$G75)</f>
        <v>#REF!</v>
      </c>
      <c r="J75" s="27" t="e">
        <f t="shared" si="1"/>
        <v>#REF!</v>
      </c>
      <c r="K75" s="177"/>
      <c r="O75" s="3"/>
    </row>
    <row r="76" spans="1:15" ht="15" thickBot="1" x14ac:dyDescent="0.4">
      <c r="A76" s="161"/>
      <c r="B76" s="184"/>
      <c r="C76" s="93"/>
      <c r="D76" s="180"/>
      <c r="E76" s="132"/>
      <c r="F76" s="182"/>
      <c r="G76" s="31" t="s">
        <v>31</v>
      </c>
      <c r="H76" s="34">
        <v>120000</v>
      </c>
      <c r="I76" s="86" t="e">
        <f>SUMIFS([1]!BD_ConsolidadoRO[Resultado],[1]!BD_ConsolidadoRO[Funcional],$C$10,[1]!BD_ConsolidadoRO[Categoria do Ministério],$G76)</f>
        <v>#REF!</v>
      </c>
      <c r="J76" s="34" t="e">
        <f t="shared" si="1"/>
        <v>#REF!</v>
      </c>
      <c r="K76" s="177"/>
      <c r="O76" s="3"/>
    </row>
    <row r="77" spans="1:15" x14ac:dyDescent="0.35">
      <c r="A77" s="161"/>
      <c r="B77" s="161"/>
      <c r="C77" s="90">
        <v>3907</v>
      </c>
      <c r="D77" s="175" t="s">
        <v>83</v>
      </c>
      <c r="E77" s="158" t="s">
        <v>76</v>
      </c>
      <c r="F77" s="159">
        <v>27</v>
      </c>
      <c r="G77" s="24" t="s">
        <v>24</v>
      </c>
      <c r="H77" s="27">
        <v>14149933</v>
      </c>
      <c r="I77" s="84" t="e">
        <f>SUMIFS([1]!BD_ConsolidadoRO[Resultado],[1]!BD_ConsolidadoRO[Funcional],$C$10,[1]!BD_ConsolidadoRO[Categoria do Ministério],$G77)</f>
        <v>#REF!</v>
      </c>
      <c r="J77" s="27" t="e">
        <f t="shared" si="1"/>
        <v>#REF!</v>
      </c>
      <c r="K77" s="177"/>
      <c r="O77" s="3"/>
    </row>
    <row r="78" spans="1:15" ht="15" thickBot="1" x14ac:dyDescent="0.4">
      <c r="A78" s="161"/>
      <c r="B78" s="161"/>
      <c r="C78" s="30"/>
      <c r="D78" s="161"/>
      <c r="E78" s="144"/>
      <c r="F78" s="178"/>
      <c r="G78" s="31" t="s">
        <v>29</v>
      </c>
      <c r="H78" s="34">
        <v>4754763</v>
      </c>
      <c r="I78" s="86" t="e">
        <f>SUMIFS([1]!BD_ConsolidadoRO[Resultado],[1]!BD_ConsolidadoRO[Funcional],$C$10,[1]!BD_ConsolidadoRO[Categoria do Ministério],$G78)</f>
        <v>#REF!</v>
      </c>
      <c r="J78" s="34" t="e">
        <f t="shared" si="1"/>
        <v>#REF!</v>
      </c>
      <c r="K78" s="177"/>
      <c r="O78" s="3"/>
    </row>
    <row r="79" spans="1:15" ht="23.5" thickBot="1" x14ac:dyDescent="0.4">
      <c r="A79" s="161"/>
      <c r="B79" s="161"/>
      <c r="C79" s="90">
        <v>3908</v>
      </c>
      <c r="D79" s="92" t="s">
        <v>84</v>
      </c>
      <c r="E79" s="72" t="s">
        <v>85</v>
      </c>
      <c r="F79" s="70">
        <v>4476</v>
      </c>
      <c r="G79" s="24" t="s">
        <v>29</v>
      </c>
      <c r="H79" s="27">
        <v>6325174</v>
      </c>
      <c r="I79" s="84" t="e">
        <f>SUMIFS([1]!BD_ConsolidadoRO[Resultado],[1]!BD_ConsolidadoRO[Funcional],$C$10,[1]!BD_ConsolidadoRO[Categoria do Ministério],$G79)</f>
        <v>#REF!</v>
      </c>
      <c r="J79" s="27" t="e">
        <f t="shared" si="1"/>
        <v>#REF!</v>
      </c>
      <c r="K79" s="91"/>
      <c r="O79" s="3"/>
    </row>
    <row r="80" spans="1:15" x14ac:dyDescent="0.35">
      <c r="A80" s="161"/>
      <c r="B80" s="161"/>
      <c r="C80" s="90">
        <v>3909</v>
      </c>
      <c r="D80" s="175" t="s">
        <v>86</v>
      </c>
      <c r="E80" s="158" t="s">
        <v>87</v>
      </c>
      <c r="F80" s="159">
        <v>98</v>
      </c>
      <c r="G80" s="24" t="s">
        <v>29</v>
      </c>
      <c r="H80" s="27">
        <v>5673083</v>
      </c>
      <c r="I80" s="84" t="e">
        <f>SUMIFS([1]!BD_ConsolidadoRO[Resultado],[1]!BD_ConsolidadoRO[Funcional],$C$10,[1]!BD_ConsolidadoRO[Categoria do Ministério],$G80)</f>
        <v>#REF!</v>
      </c>
      <c r="J80" s="27" t="e">
        <f t="shared" si="1"/>
        <v>#REF!</v>
      </c>
      <c r="K80" s="177"/>
      <c r="O80" s="3"/>
    </row>
    <row r="81" spans="1:15" x14ac:dyDescent="0.35">
      <c r="A81" s="161"/>
      <c r="B81" s="161"/>
      <c r="C81" s="30"/>
      <c r="D81" s="161"/>
      <c r="E81" s="144"/>
      <c r="F81" s="144"/>
      <c r="G81" s="31" t="s">
        <v>31</v>
      </c>
      <c r="H81" s="34">
        <v>722984406</v>
      </c>
      <c r="I81" s="86" t="e">
        <f>SUMIFS([1]!BD_ConsolidadoRO[Resultado],[1]!BD_ConsolidadoRO[Funcional],$C$10,[1]!BD_ConsolidadoRO[Categoria do Ministério],$G81)</f>
        <v>#REF!</v>
      </c>
      <c r="J81" s="34" t="e">
        <f t="shared" si="1"/>
        <v>#REF!</v>
      </c>
      <c r="K81" s="177"/>
      <c r="O81" s="3"/>
    </row>
    <row r="82" spans="1:15" ht="15" thickBot="1" x14ac:dyDescent="0.4">
      <c r="A82" s="161"/>
      <c r="B82" s="161"/>
      <c r="C82" s="30"/>
      <c r="D82" s="161"/>
      <c r="E82" s="144"/>
      <c r="F82" s="144"/>
      <c r="G82" s="31" t="s">
        <v>33</v>
      </c>
      <c r="H82" s="34">
        <v>200000000</v>
      </c>
      <c r="I82" s="86" t="e">
        <f>SUMIFS([1]!BD_ConsolidadoRO[Resultado],[1]!BD_ConsolidadoRO[Funcional],$C$10,[1]!BD_ConsolidadoRO[Categoria do Ministério],$G82)</f>
        <v>#REF!</v>
      </c>
      <c r="J82" s="34" t="e">
        <f t="shared" si="1"/>
        <v>#REF!</v>
      </c>
      <c r="K82" s="177"/>
      <c r="O82" s="3"/>
    </row>
    <row r="83" spans="1:15" ht="15" thickBot="1" x14ac:dyDescent="0.4">
      <c r="A83" s="199" t="s">
        <v>149</v>
      </c>
      <c r="B83" s="200"/>
      <c r="C83" s="200"/>
      <c r="D83" s="200"/>
      <c r="E83" s="200"/>
      <c r="F83" s="200"/>
      <c r="G83" s="201"/>
      <c r="H83" s="202">
        <f>SUM(H10:H82)</f>
        <v>2654050088</v>
      </c>
      <c r="I83" s="96" t="e">
        <f>SUM(I10:I82)</f>
        <v>#REF!</v>
      </c>
      <c r="J83" s="97" t="e">
        <f>SUM(J10:J82)</f>
        <v>#REF!</v>
      </c>
    </row>
    <row r="84" spans="1:15" x14ac:dyDescent="0.35">
      <c r="A84" s="56"/>
      <c r="B84" s="203"/>
      <c r="C84" s="203"/>
      <c r="D84" s="203"/>
      <c r="E84" s="203"/>
      <c r="F84" s="204"/>
      <c r="G84" s="205"/>
      <c r="H84" s="205"/>
      <c r="I84" s="205"/>
      <c r="J84" s="58"/>
    </row>
    <row r="85" spans="1:15" x14ac:dyDescent="0.35">
      <c r="A85" s="204"/>
      <c r="B85" s="203"/>
      <c r="C85" s="203"/>
      <c r="D85" s="203"/>
      <c r="E85" s="203"/>
      <c r="F85" s="204"/>
      <c r="G85" s="205"/>
      <c r="H85" s="205"/>
      <c r="I85" s="205"/>
      <c r="J85" s="206"/>
      <c r="K85" s="204"/>
    </row>
    <row r="86" spans="1:15" x14ac:dyDescent="0.35">
      <c r="A86" s="204"/>
      <c r="B86" s="203"/>
      <c r="C86" s="203"/>
      <c r="D86" s="203"/>
      <c r="E86" s="203"/>
      <c r="F86" s="204"/>
      <c r="G86" s="205"/>
      <c r="H86" s="205"/>
      <c r="I86" s="205"/>
      <c r="J86" s="204"/>
      <c r="K86" s="204"/>
    </row>
    <row r="87" spans="1:15" x14ac:dyDescent="0.35">
      <c r="A87" s="204"/>
      <c r="B87" s="203"/>
      <c r="C87" s="203"/>
      <c r="D87" s="203"/>
      <c r="E87" s="203"/>
      <c r="F87" s="204"/>
      <c r="G87" s="205"/>
      <c r="H87" s="205"/>
      <c r="I87" s="205"/>
      <c r="J87" s="204"/>
      <c r="K87" s="204"/>
    </row>
    <row r="88" spans="1:15" x14ac:dyDescent="0.35">
      <c r="A88" s="204"/>
      <c r="B88" s="203"/>
      <c r="C88" s="203"/>
      <c r="D88" s="203"/>
      <c r="E88" s="203"/>
      <c r="F88" s="204"/>
      <c r="G88" s="205"/>
      <c r="H88" s="205"/>
      <c r="I88" s="205"/>
      <c r="J88" s="204"/>
      <c r="K88" s="204"/>
    </row>
    <row r="89" spans="1:15" x14ac:dyDescent="0.35">
      <c r="A89" s="204"/>
      <c r="B89" s="203"/>
      <c r="C89" s="203"/>
      <c r="D89" s="203"/>
      <c r="E89" s="203"/>
      <c r="F89" s="204"/>
      <c r="G89" s="205"/>
      <c r="H89" s="205"/>
      <c r="I89" s="205"/>
      <c r="J89" s="204"/>
      <c r="K89" s="204"/>
    </row>
    <row r="90" spans="1:15" x14ac:dyDescent="0.35">
      <c r="A90" s="204"/>
      <c r="B90" s="203"/>
      <c r="C90" s="203"/>
      <c r="D90" s="203"/>
      <c r="E90" s="203"/>
      <c r="F90" s="204"/>
      <c r="G90" s="205"/>
      <c r="H90" s="205"/>
      <c r="I90" s="205"/>
      <c r="J90" s="204"/>
      <c r="K90" s="204"/>
    </row>
    <row r="91" spans="1:15" x14ac:dyDescent="0.35">
      <c r="A91" s="204"/>
      <c r="B91" s="203"/>
      <c r="C91" s="203"/>
      <c r="D91" s="203"/>
      <c r="E91" s="203"/>
      <c r="F91" s="204"/>
      <c r="G91" s="205"/>
      <c r="H91" s="205"/>
      <c r="I91" s="205"/>
      <c r="J91" s="204"/>
      <c r="K91" s="204"/>
    </row>
  </sheetData>
  <mergeCells count="61">
    <mergeCell ref="D6:H6"/>
    <mergeCell ref="A1:H1"/>
    <mergeCell ref="B2:H2"/>
    <mergeCell ref="B3:H3"/>
    <mergeCell ref="B4:H4"/>
    <mergeCell ref="B5:H5"/>
    <mergeCell ref="K10:K18"/>
    <mergeCell ref="D19:D28"/>
    <mergeCell ref="K19:K28"/>
    <mergeCell ref="D29:D37"/>
    <mergeCell ref="K29:K37"/>
    <mergeCell ref="I8:I9"/>
    <mergeCell ref="J8:J9"/>
    <mergeCell ref="A10:A82"/>
    <mergeCell ref="B10:B61"/>
    <mergeCell ref="D10:D18"/>
    <mergeCell ref="A8:A9"/>
    <mergeCell ref="B8:B9"/>
    <mergeCell ref="D8:D9"/>
    <mergeCell ref="E8:F8"/>
    <mergeCell ref="G8:G9"/>
    <mergeCell ref="H8:H9"/>
    <mergeCell ref="D38:D47"/>
    <mergeCell ref="K38:K47"/>
    <mergeCell ref="D48:D56"/>
    <mergeCell ref="K48:K56"/>
    <mergeCell ref="D57:D61"/>
    <mergeCell ref="K57:K61"/>
    <mergeCell ref="B62:B82"/>
    <mergeCell ref="D62:D63"/>
    <mergeCell ref="E62:E63"/>
    <mergeCell ref="F62:F63"/>
    <mergeCell ref="K62:K63"/>
    <mergeCell ref="D64:D66"/>
    <mergeCell ref="E64:E66"/>
    <mergeCell ref="F64:F66"/>
    <mergeCell ref="K64:K66"/>
    <mergeCell ref="D67:D68"/>
    <mergeCell ref="E67:E68"/>
    <mergeCell ref="F67:F68"/>
    <mergeCell ref="K67:K68"/>
    <mergeCell ref="D69:D71"/>
    <mergeCell ref="E69:E71"/>
    <mergeCell ref="F69:F71"/>
    <mergeCell ref="K69:K71"/>
    <mergeCell ref="D72:D74"/>
    <mergeCell ref="E72:E74"/>
    <mergeCell ref="F72:F74"/>
    <mergeCell ref="K72:K74"/>
    <mergeCell ref="D75:D76"/>
    <mergeCell ref="E75:E76"/>
    <mergeCell ref="F75:F76"/>
    <mergeCell ref="K75:K76"/>
    <mergeCell ref="D80:D82"/>
    <mergeCell ref="E80:E82"/>
    <mergeCell ref="F80:F82"/>
    <mergeCell ref="K80:K82"/>
    <mergeCell ref="D77:D78"/>
    <mergeCell ref="E77:E78"/>
    <mergeCell ref="F77:F78"/>
    <mergeCell ref="K77:K78"/>
  </mergeCells>
  <conditionalFormatting sqref="M10:M83">
    <cfRule type="containsText" dxfId="3" priority="1" operator="containsText" text="VERDADEIRO">
      <formula>NOT(ISERROR(SEARCH("VERDADEIRO",M10)))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68" orientation="landscape" r:id="rId1"/>
  <rowBreaks count="2" manualBreakCount="2">
    <brk id="42" max="8" man="1"/>
    <brk id="71" max="8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3FCEC-B0DE-4227-A1F5-89ABD773E29B}">
  <sheetPr>
    <tabColor rgb="FFFF0066"/>
  </sheetPr>
  <dimension ref="A1:O83"/>
  <sheetViews>
    <sheetView showGridLines="0" zoomScale="80" zoomScaleNormal="80" workbookViewId="0">
      <pane ySplit="9" topLeftCell="A31" activePane="bottomLeft" state="frozen"/>
      <selection activeCell="A4" sqref="A4"/>
      <selection pane="bottomLeft" activeCell="S38" sqref="S38"/>
    </sheetView>
  </sheetViews>
  <sheetFormatPr defaultColWidth="9.1796875" defaultRowHeight="14.5" x14ac:dyDescent="0.35"/>
  <cols>
    <col min="1" max="1" width="20.7265625" style="21" customWidth="1"/>
    <col min="2" max="2" width="22.7265625" style="79" bestFit="1" customWidth="1"/>
    <col min="3" max="3" width="22.7265625" style="79" hidden="1" customWidth="1"/>
    <col min="4" max="4" width="29.7265625" style="79" customWidth="1"/>
    <col min="5" max="5" width="20" style="79" bestFit="1" customWidth="1"/>
    <col min="6" max="6" width="10.54296875" style="21" bestFit="1" customWidth="1"/>
    <col min="7" max="7" width="42.7265625" style="59" bestFit="1" customWidth="1"/>
    <col min="8" max="8" width="20.1796875" style="59" customWidth="1"/>
    <col min="9" max="9" width="20.1796875" style="59" hidden="1" customWidth="1"/>
    <col min="10" max="10" width="20.1796875" style="108" hidden="1" customWidth="1"/>
    <col min="11" max="11" width="13.453125" style="21" bestFit="1" customWidth="1"/>
    <col min="12" max="12" width="9.1796875" style="21"/>
    <col min="13" max="13" width="9.1796875" style="3"/>
    <col min="14" max="16384" width="9.1796875" style="21"/>
  </cols>
  <sheetData>
    <row r="1" spans="1:15" x14ac:dyDescent="0.35">
      <c r="A1" s="145" t="s">
        <v>0</v>
      </c>
      <c r="B1" s="146"/>
      <c r="C1" s="146"/>
      <c r="D1" s="146"/>
      <c r="E1" s="146"/>
      <c r="F1" s="146"/>
      <c r="G1" s="146"/>
      <c r="H1" s="147"/>
      <c r="I1" s="1"/>
      <c r="J1" s="2"/>
    </row>
    <row r="2" spans="1:15" x14ac:dyDescent="0.35">
      <c r="A2" s="56"/>
      <c r="B2" s="168" t="s">
        <v>1</v>
      </c>
      <c r="C2" s="169"/>
      <c r="D2" s="169"/>
      <c r="E2" s="169"/>
      <c r="F2" s="169"/>
      <c r="G2" s="169"/>
      <c r="H2" s="170"/>
      <c r="I2" s="9"/>
      <c r="J2" s="57"/>
    </row>
    <row r="3" spans="1:15" ht="15" customHeight="1" x14ac:dyDescent="0.35">
      <c r="A3" s="56"/>
      <c r="B3" s="168" t="s">
        <v>2</v>
      </c>
      <c r="C3" s="169"/>
      <c r="D3" s="169"/>
      <c r="E3" s="169"/>
      <c r="F3" s="169"/>
      <c r="G3" s="169"/>
      <c r="H3" s="170"/>
      <c r="I3" s="21"/>
      <c r="J3" s="58"/>
    </row>
    <row r="4" spans="1:15" ht="15" customHeight="1" x14ac:dyDescent="0.35">
      <c r="A4" s="56"/>
      <c r="B4" s="171" t="s">
        <v>150</v>
      </c>
      <c r="C4" s="169"/>
      <c r="D4" s="169"/>
      <c r="E4" s="169"/>
      <c r="F4" s="169"/>
      <c r="G4" s="169"/>
      <c r="H4" s="170"/>
      <c r="I4" s="21"/>
      <c r="J4" s="58"/>
    </row>
    <row r="5" spans="1:15" ht="27.75" customHeight="1" x14ac:dyDescent="0.35">
      <c r="A5" s="56"/>
      <c r="B5" s="172" t="s">
        <v>151</v>
      </c>
      <c r="C5" s="173"/>
      <c r="D5" s="173"/>
      <c r="E5" s="173"/>
      <c r="F5" s="173"/>
      <c r="G5" s="173"/>
      <c r="H5" s="174"/>
      <c r="J5" s="60"/>
    </row>
    <row r="6" spans="1:15" ht="14.5" customHeight="1" x14ac:dyDescent="0.35">
      <c r="A6" s="56"/>
      <c r="B6" s="5" t="s">
        <v>5</v>
      </c>
      <c r="C6" s="5"/>
      <c r="D6" s="171" t="s">
        <v>6</v>
      </c>
      <c r="E6" s="169"/>
      <c r="F6" s="169"/>
      <c r="G6" s="169"/>
      <c r="H6" s="170"/>
      <c r="J6" s="60"/>
    </row>
    <row r="7" spans="1:15" ht="15" thickBot="1" x14ac:dyDescent="0.4">
      <c r="A7" s="61"/>
      <c r="B7" s="98"/>
      <c r="C7" s="98"/>
      <c r="D7" s="81"/>
      <c r="E7" s="81"/>
      <c r="F7" s="82"/>
      <c r="G7" s="62"/>
      <c r="H7" s="99"/>
      <c r="I7" s="62"/>
      <c r="J7" s="14">
        <v>1</v>
      </c>
    </row>
    <row r="8" spans="1:15" ht="15" thickBot="1" x14ac:dyDescent="0.4">
      <c r="A8" s="141" t="s">
        <v>7</v>
      </c>
      <c r="B8" s="141" t="s">
        <v>8</v>
      </c>
      <c r="C8" s="16" t="s">
        <v>9</v>
      </c>
      <c r="D8" s="141" t="s">
        <v>10</v>
      </c>
      <c r="E8" s="185" t="s">
        <v>11</v>
      </c>
      <c r="F8" s="186"/>
      <c r="G8" s="141" t="s">
        <v>12</v>
      </c>
      <c r="H8" s="141" t="s">
        <v>13</v>
      </c>
      <c r="I8" s="141" t="s">
        <v>14</v>
      </c>
      <c r="J8" s="141" t="s">
        <v>15</v>
      </c>
    </row>
    <row r="9" spans="1:15" ht="15" thickBot="1" x14ac:dyDescent="0.4">
      <c r="A9" s="142"/>
      <c r="B9" s="142"/>
      <c r="C9" s="19" t="s">
        <v>16</v>
      </c>
      <c r="D9" s="142"/>
      <c r="E9" s="20" t="s">
        <v>17</v>
      </c>
      <c r="F9" s="17" t="s">
        <v>18</v>
      </c>
      <c r="G9" s="142"/>
      <c r="H9" s="142"/>
      <c r="I9" s="142"/>
      <c r="J9" s="142"/>
    </row>
    <row r="10" spans="1:15" x14ac:dyDescent="0.35">
      <c r="A10" s="195" t="s">
        <v>91</v>
      </c>
      <c r="B10" s="155" t="s">
        <v>152</v>
      </c>
      <c r="C10" s="23">
        <v>4001</v>
      </c>
      <c r="D10" s="155" t="s">
        <v>153</v>
      </c>
      <c r="E10" s="72" t="s">
        <v>154</v>
      </c>
      <c r="F10" s="64">
        <v>87348</v>
      </c>
      <c r="G10" s="24" t="s">
        <v>24</v>
      </c>
      <c r="H10" s="27">
        <v>270700849</v>
      </c>
      <c r="I10" s="84" t="e">
        <f>SUMIFS([1]!BD_ConsolidadoRO[Resultado],[1]!BD_ConsolidadoRO[Funcional],$C$10,[1]!BD_ConsolidadoRO[Categoria do Ministério],$G10)</f>
        <v>#REF!</v>
      </c>
      <c r="J10" s="27" t="e">
        <f>H10+I10</f>
        <v>#REF!</v>
      </c>
      <c r="K10" s="177"/>
      <c r="O10" s="3"/>
    </row>
    <row r="11" spans="1:15" x14ac:dyDescent="0.35">
      <c r="A11" s="196"/>
      <c r="B11" s="161"/>
      <c r="C11" s="30"/>
      <c r="D11" s="161"/>
      <c r="E11" s="85" t="s">
        <v>155</v>
      </c>
      <c r="F11" s="65">
        <v>32324</v>
      </c>
      <c r="G11" s="31" t="s">
        <v>29</v>
      </c>
      <c r="H11" s="34">
        <v>225551795</v>
      </c>
      <c r="I11" s="86" t="e">
        <f>SUMIFS([1]!BD_ConsolidadoRO[Resultado],[1]!BD_ConsolidadoRO[Funcional],$C$10,[1]!BD_ConsolidadoRO[Categoria do Ministério],$G11)</f>
        <v>#REF!</v>
      </c>
      <c r="J11" s="34" t="e">
        <f t="shared" ref="J11:J52" si="0">H11+I11</f>
        <v>#REF!</v>
      </c>
      <c r="K11" s="177"/>
      <c r="O11" s="3"/>
    </row>
    <row r="12" spans="1:15" x14ac:dyDescent="0.35">
      <c r="A12" s="196"/>
      <c r="B12" s="161"/>
      <c r="C12" s="30"/>
      <c r="D12" s="161"/>
      <c r="E12" s="31" t="s">
        <v>156</v>
      </c>
      <c r="F12" s="65">
        <v>310508</v>
      </c>
      <c r="G12" s="31" t="s">
        <v>31</v>
      </c>
      <c r="H12" s="34">
        <v>327944</v>
      </c>
      <c r="I12" s="86" t="e">
        <f>SUMIFS([1]!BD_ConsolidadoRO[Resultado],[1]!BD_ConsolidadoRO[Funcional],$C$10,[1]!BD_ConsolidadoRO[Categoria do Ministério],$G12)</f>
        <v>#REF!</v>
      </c>
      <c r="J12" s="34" t="e">
        <f t="shared" si="0"/>
        <v>#REF!</v>
      </c>
      <c r="K12" s="177"/>
      <c r="O12" s="3"/>
    </row>
    <row r="13" spans="1:15" x14ac:dyDescent="0.35">
      <c r="A13" s="196"/>
      <c r="B13" s="161"/>
      <c r="C13" s="30"/>
      <c r="D13" s="161"/>
      <c r="E13" s="31" t="s">
        <v>157</v>
      </c>
      <c r="F13" s="65">
        <v>4494741</v>
      </c>
      <c r="G13" s="31"/>
      <c r="H13" s="34"/>
      <c r="I13" s="86" t="e">
        <f>SUMIFS([1]!BD_ConsolidadoRO[Resultado],[1]!BD_ConsolidadoRO[Funcional],$C$10,[1]!BD_ConsolidadoRO[Categoria do Ministério],$G13)</f>
        <v>#REF!</v>
      </c>
      <c r="J13" s="34" t="e">
        <f t="shared" si="0"/>
        <v>#REF!</v>
      </c>
      <c r="K13" s="177"/>
      <c r="O13" s="3"/>
    </row>
    <row r="14" spans="1:15" x14ac:dyDescent="0.35">
      <c r="A14" s="196"/>
      <c r="B14" s="161"/>
      <c r="C14" s="30"/>
      <c r="D14" s="161"/>
      <c r="E14" s="31" t="s">
        <v>158</v>
      </c>
      <c r="F14" s="65">
        <v>943161</v>
      </c>
      <c r="G14" s="31"/>
      <c r="H14" s="34"/>
      <c r="I14" s="86" t="e">
        <f>SUMIFS([1]!BD_ConsolidadoRO[Resultado],[1]!BD_ConsolidadoRO[Funcional],$C$10,[1]!BD_ConsolidadoRO[Categoria do Ministério],$G14)</f>
        <v>#REF!</v>
      </c>
      <c r="J14" s="34" t="e">
        <f t="shared" si="0"/>
        <v>#REF!</v>
      </c>
      <c r="K14" s="177"/>
      <c r="O14" s="3"/>
    </row>
    <row r="15" spans="1:15" x14ac:dyDescent="0.35">
      <c r="A15" s="196"/>
      <c r="B15" s="161"/>
      <c r="C15" s="30"/>
      <c r="D15" s="161"/>
      <c r="E15" s="31" t="s">
        <v>105</v>
      </c>
      <c r="F15" s="65">
        <v>564521</v>
      </c>
      <c r="G15" s="31"/>
      <c r="H15" s="34"/>
      <c r="I15" s="86" t="e">
        <f>SUMIFS([1]!BD_ConsolidadoRO[Resultado],[1]!BD_ConsolidadoRO[Funcional],$C$10,[1]!BD_ConsolidadoRO[Categoria do Ministério],$G15)</f>
        <v>#REF!</v>
      </c>
      <c r="J15" s="34" t="e">
        <f t="shared" si="0"/>
        <v>#REF!</v>
      </c>
      <c r="K15" s="177"/>
      <c r="O15" s="3"/>
    </row>
    <row r="16" spans="1:15" x14ac:dyDescent="0.35">
      <c r="A16" s="196"/>
      <c r="B16" s="161"/>
      <c r="C16" s="30"/>
      <c r="D16" s="161"/>
      <c r="E16" s="31" t="s">
        <v>107</v>
      </c>
      <c r="F16" s="65">
        <v>39359</v>
      </c>
      <c r="G16" s="31"/>
      <c r="H16" s="34"/>
      <c r="I16" s="86" t="e">
        <f>SUMIFS([1]!BD_ConsolidadoRO[Resultado],[1]!BD_ConsolidadoRO[Funcional],$C$10,[1]!BD_ConsolidadoRO[Categoria do Ministério],$G16)</f>
        <v>#REF!</v>
      </c>
      <c r="J16" s="34" t="e">
        <f t="shared" si="0"/>
        <v>#REF!</v>
      </c>
      <c r="K16" s="177"/>
      <c r="O16" s="3"/>
    </row>
    <row r="17" spans="1:15" x14ac:dyDescent="0.35">
      <c r="A17" s="196"/>
      <c r="B17" s="161"/>
      <c r="C17" s="30"/>
      <c r="D17" s="161"/>
      <c r="E17" s="31" t="s">
        <v>159</v>
      </c>
      <c r="F17" s="65">
        <v>23096</v>
      </c>
      <c r="G17" s="31"/>
      <c r="H17" s="34"/>
      <c r="I17" s="86" t="e">
        <f>SUMIFS([1]!BD_ConsolidadoRO[Resultado],[1]!BD_ConsolidadoRO[Funcional],$C$10,[1]!BD_ConsolidadoRO[Categoria do Ministério],$G17)</f>
        <v>#REF!</v>
      </c>
      <c r="J17" s="34" t="e">
        <f t="shared" si="0"/>
        <v>#REF!</v>
      </c>
      <c r="K17" s="177"/>
      <c r="O17" s="3"/>
    </row>
    <row r="18" spans="1:15" ht="22.5" customHeight="1" x14ac:dyDescent="0.35">
      <c r="A18" s="196"/>
      <c r="B18" s="161"/>
      <c r="C18" s="30"/>
      <c r="D18" s="161"/>
      <c r="E18" s="31" t="s">
        <v>160</v>
      </c>
      <c r="F18" s="65">
        <v>5860908</v>
      </c>
      <c r="G18" s="31"/>
      <c r="H18" s="34"/>
      <c r="I18" s="86" t="e">
        <f>SUMIFS([1]!BD_ConsolidadoRO[Resultado],[1]!BD_ConsolidadoRO[Funcional],$C$10,[1]!BD_ConsolidadoRO[Categoria do Ministério],$G18)</f>
        <v>#REF!</v>
      </c>
      <c r="J18" s="34" t="e">
        <f t="shared" si="0"/>
        <v>#REF!</v>
      </c>
      <c r="K18" s="177"/>
      <c r="O18" s="3"/>
    </row>
    <row r="19" spans="1:15" ht="21.75" customHeight="1" x14ac:dyDescent="0.35">
      <c r="A19" s="196"/>
      <c r="B19" s="161"/>
      <c r="C19" s="30"/>
      <c r="D19" s="161"/>
      <c r="E19" s="31" t="s">
        <v>161</v>
      </c>
      <c r="F19" s="65">
        <v>18615911</v>
      </c>
      <c r="G19" s="31"/>
      <c r="H19" s="34"/>
      <c r="I19" s="86" t="e">
        <f>SUMIFS([1]!BD_ConsolidadoRO[Resultado],[1]!BD_ConsolidadoRO[Funcional],$C$10,[1]!BD_ConsolidadoRO[Categoria do Ministério],$G19)</f>
        <v>#REF!</v>
      </c>
      <c r="J19" s="34" t="e">
        <f t="shared" si="0"/>
        <v>#REF!</v>
      </c>
      <c r="K19" s="177"/>
      <c r="O19" s="3"/>
    </row>
    <row r="20" spans="1:15" x14ac:dyDescent="0.35">
      <c r="A20" s="196"/>
      <c r="B20" s="161"/>
      <c r="C20" s="30"/>
      <c r="D20" s="161"/>
      <c r="E20" s="85" t="s">
        <v>162</v>
      </c>
      <c r="F20" s="65">
        <v>2298310</v>
      </c>
      <c r="G20" s="85"/>
      <c r="H20" s="34"/>
      <c r="I20" s="100" t="e">
        <f>SUMIFS([1]!BD_ConsolidadoRO[Resultado],[1]!BD_ConsolidadoRO[Funcional],$C$10,[1]!BD_ConsolidadoRO[Categoria do Ministério],$G20)</f>
        <v>#REF!</v>
      </c>
      <c r="J20" s="34" t="e">
        <f t="shared" si="0"/>
        <v>#REF!</v>
      </c>
      <c r="K20" s="177"/>
    </row>
    <row r="21" spans="1:15" x14ac:dyDescent="0.35">
      <c r="A21" s="196"/>
      <c r="B21" s="161"/>
      <c r="C21" s="30"/>
      <c r="D21" s="161"/>
      <c r="E21" s="85" t="s">
        <v>163</v>
      </c>
      <c r="F21" s="65">
        <v>2919091</v>
      </c>
      <c r="G21" s="31"/>
      <c r="H21" s="34"/>
      <c r="I21" s="86" t="e">
        <f>SUMIFS([1]!BD_ConsolidadoRO[Resultado],[1]!BD_ConsolidadoRO[Funcional],$C$10,[1]!BD_ConsolidadoRO[Categoria do Ministério],$G21)</f>
        <v>#REF!</v>
      </c>
      <c r="J21" s="34" t="e">
        <f t="shared" si="0"/>
        <v>#REF!</v>
      </c>
      <c r="K21" s="177"/>
    </row>
    <row r="22" spans="1:15" x14ac:dyDescent="0.35">
      <c r="A22" s="196"/>
      <c r="B22" s="161"/>
      <c r="C22" s="30"/>
      <c r="D22" s="161"/>
      <c r="E22" s="85" t="s">
        <v>164</v>
      </c>
      <c r="F22" s="65">
        <v>2208</v>
      </c>
      <c r="G22" s="31"/>
      <c r="H22" s="86"/>
      <c r="I22" s="86" t="e">
        <f>SUMIFS([1]!BD_ConsolidadoRO[Resultado],[1]!BD_ConsolidadoRO[Funcional],$C$10,[1]!BD_ConsolidadoRO[Categoria do Ministério],$G22)</f>
        <v>#REF!</v>
      </c>
      <c r="J22" s="86" t="e">
        <f t="shared" si="0"/>
        <v>#REF!</v>
      </c>
      <c r="K22" s="177"/>
    </row>
    <row r="23" spans="1:15" x14ac:dyDescent="0.35">
      <c r="A23" s="196"/>
      <c r="B23" s="161"/>
      <c r="C23" s="30"/>
      <c r="D23" s="161"/>
      <c r="E23" s="31" t="s">
        <v>165</v>
      </c>
      <c r="F23" s="65">
        <v>576005</v>
      </c>
      <c r="G23" s="85"/>
      <c r="H23" s="34"/>
      <c r="I23" s="100" t="e">
        <f>SUMIFS([1]!BD_ConsolidadoRO[Resultado],[1]!BD_ConsolidadoRO[Funcional],$C$10,[1]!BD_ConsolidadoRO[Categoria do Ministério],$G23)</f>
        <v>#REF!</v>
      </c>
      <c r="J23" s="34" t="e">
        <f t="shared" si="0"/>
        <v>#REF!</v>
      </c>
      <c r="K23" s="177"/>
    </row>
    <row r="24" spans="1:15" ht="15" thickBot="1" x14ac:dyDescent="0.4">
      <c r="A24" s="196"/>
      <c r="B24" s="161"/>
      <c r="C24" s="30"/>
      <c r="D24" s="176"/>
      <c r="E24" s="88" t="s">
        <v>166</v>
      </c>
      <c r="F24" s="67">
        <v>804068</v>
      </c>
      <c r="G24" s="66"/>
      <c r="H24" s="89"/>
      <c r="I24" s="89" t="e">
        <f>SUMIFS([1]!BD_ConsolidadoRO[Resultado],[1]!BD_ConsolidadoRO[Funcional],$C$10,[1]!BD_ConsolidadoRO[Categoria do Ministério],$G24)</f>
        <v>#REF!</v>
      </c>
      <c r="J24" s="89" t="e">
        <f t="shared" si="0"/>
        <v>#REF!</v>
      </c>
      <c r="K24" s="177"/>
    </row>
    <row r="25" spans="1:15" x14ac:dyDescent="0.35">
      <c r="A25" s="196"/>
      <c r="B25" s="161"/>
      <c r="C25" s="90">
        <v>4002</v>
      </c>
      <c r="D25" s="155" t="s">
        <v>167</v>
      </c>
      <c r="E25" s="24" t="s">
        <v>168</v>
      </c>
      <c r="F25" s="64">
        <v>229483</v>
      </c>
      <c r="G25" s="24" t="s">
        <v>24</v>
      </c>
      <c r="H25" s="27">
        <v>51500073</v>
      </c>
      <c r="I25" s="84" t="e">
        <f>SUMIFS([1]!BD_ConsolidadoRO[Resultado],[1]!BD_ConsolidadoRO[Funcional],$C$10,[1]!BD_ConsolidadoRO[Categoria do Ministério],$G25)</f>
        <v>#REF!</v>
      </c>
      <c r="J25" s="27" t="e">
        <f t="shared" si="0"/>
        <v>#REF!</v>
      </c>
      <c r="K25" s="177"/>
      <c r="O25" s="3"/>
    </row>
    <row r="26" spans="1:15" x14ac:dyDescent="0.35">
      <c r="A26" s="196"/>
      <c r="B26" s="161"/>
      <c r="C26" s="30"/>
      <c r="D26" s="161"/>
      <c r="E26" s="31" t="s">
        <v>169</v>
      </c>
      <c r="F26" s="65">
        <v>1182970</v>
      </c>
      <c r="G26" s="31" t="s">
        <v>29</v>
      </c>
      <c r="H26" s="34">
        <v>114732421</v>
      </c>
      <c r="I26" s="86" t="e">
        <f>SUMIFS([1]!BD_ConsolidadoRO[Resultado],[1]!BD_ConsolidadoRO[Funcional],$C$10,[1]!BD_ConsolidadoRO[Categoria do Ministério],$G26)</f>
        <v>#REF!</v>
      </c>
      <c r="J26" s="34" t="e">
        <f t="shared" si="0"/>
        <v>#REF!</v>
      </c>
      <c r="K26" s="177"/>
      <c r="O26" s="3"/>
    </row>
    <row r="27" spans="1:15" ht="23" x14ac:dyDescent="0.35">
      <c r="A27" s="196"/>
      <c r="B27" s="161"/>
      <c r="C27" s="30"/>
      <c r="D27" s="161"/>
      <c r="E27" s="31" t="s">
        <v>170</v>
      </c>
      <c r="F27" s="65">
        <v>7227736</v>
      </c>
      <c r="G27" s="31" t="s">
        <v>31</v>
      </c>
      <c r="H27" s="34">
        <v>19040</v>
      </c>
      <c r="I27" s="86" t="e">
        <f>SUMIFS([1]!BD_ConsolidadoRO[Resultado],[1]!BD_ConsolidadoRO[Funcional],$C$10,[1]!BD_ConsolidadoRO[Categoria do Ministério],$G27)</f>
        <v>#REF!</v>
      </c>
      <c r="J27" s="34" t="e">
        <f t="shared" si="0"/>
        <v>#REF!</v>
      </c>
      <c r="K27" s="177"/>
      <c r="O27" s="3"/>
    </row>
    <row r="28" spans="1:15" ht="23" x14ac:dyDescent="0.35">
      <c r="A28" s="196"/>
      <c r="B28" s="161"/>
      <c r="C28" s="30"/>
      <c r="D28" s="161"/>
      <c r="E28" s="31" t="s">
        <v>171</v>
      </c>
      <c r="F28" s="65">
        <v>6740527</v>
      </c>
      <c r="G28" s="31"/>
      <c r="H28" s="34"/>
      <c r="I28" s="86" t="e">
        <f>SUMIFS([1]!BD_ConsolidadoRO[Resultado],[1]!BD_ConsolidadoRO[Funcional],$C$10,[1]!BD_ConsolidadoRO[Categoria do Ministério],$G28)</f>
        <v>#REF!</v>
      </c>
      <c r="J28" s="34" t="e">
        <f t="shared" si="0"/>
        <v>#REF!</v>
      </c>
      <c r="K28" s="177"/>
      <c r="O28" s="3"/>
    </row>
    <row r="29" spans="1:15" x14ac:dyDescent="0.35">
      <c r="A29" s="196"/>
      <c r="B29" s="161"/>
      <c r="C29" s="30"/>
      <c r="D29" s="161"/>
      <c r="E29" s="31" t="s">
        <v>172</v>
      </c>
      <c r="F29" s="65">
        <v>1257579</v>
      </c>
      <c r="G29" s="31"/>
      <c r="H29" s="34"/>
      <c r="I29" s="86" t="e">
        <f>SUMIFS([1]!BD_ConsolidadoRO[Resultado],[1]!BD_ConsolidadoRO[Funcional],$C$10,[1]!BD_ConsolidadoRO[Categoria do Ministério],$G29)</f>
        <v>#REF!</v>
      </c>
      <c r="J29" s="34" t="e">
        <f t="shared" si="0"/>
        <v>#REF!</v>
      </c>
      <c r="K29" s="177"/>
      <c r="O29" s="3"/>
    </row>
    <row r="30" spans="1:15" x14ac:dyDescent="0.35">
      <c r="A30" s="196"/>
      <c r="B30" s="161"/>
      <c r="C30" s="30"/>
      <c r="D30" s="161"/>
      <c r="E30" s="31" t="s">
        <v>173</v>
      </c>
      <c r="F30" s="65">
        <v>151053</v>
      </c>
      <c r="G30" s="31"/>
      <c r="H30" s="34"/>
      <c r="I30" s="86" t="e">
        <f>SUMIFS([1]!BD_ConsolidadoRO[Resultado],[1]!BD_ConsolidadoRO[Funcional],$C$10,[1]!BD_ConsolidadoRO[Categoria do Ministério],$G30)</f>
        <v>#REF!</v>
      </c>
      <c r="J30" s="34" t="e">
        <f t="shared" si="0"/>
        <v>#REF!</v>
      </c>
      <c r="K30" s="177"/>
      <c r="O30" s="3"/>
    </row>
    <row r="31" spans="1:15" x14ac:dyDescent="0.35">
      <c r="A31" s="196"/>
      <c r="B31" s="161"/>
      <c r="C31" s="30"/>
      <c r="D31" s="161"/>
      <c r="E31" s="31" t="s">
        <v>174</v>
      </c>
      <c r="F31" s="65">
        <v>8107600</v>
      </c>
      <c r="G31" s="31"/>
      <c r="H31" s="34"/>
      <c r="I31" s="86" t="e">
        <f>SUMIFS([1]!BD_ConsolidadoRO[Resultado],[1]!BD_ConsolidadoRO[Funcional],$C$10,[1]!BD_ConsolidadoRO[Categoria do Ministério],$G31)</f>
        <v>#REF!</v>
      </c>
      <c r="J31" s="34" t="e">
        <f t="shared" si="0"/>
        <v>#REF!</v>
      </c>
      <c r="K31" s="177"/>
      <c r="O31" s="3"/>
    </row>
    <row r="32" spans="1:15" x14ac:dyDescent="0.35">
      <c r="A32" s="196"/>
      <c r="B32" s="161"/>
      <c r="C32" s="30"/>
      <c r="D32" s="161"/>
      <c r="E32" s="31" t="s">
        <v>175</v>
      </c>
      <c r="F32" s="65">
        <v>256529</v>
      </c>
      <c r="G32" s="85"/>
      <c r="H32" s="34"/>
      <c r="I32" s="100" t="e">
        <f>SUMIFS([1]!BD_ConsolidadoRO[Resultado],[1]!BD_ConsolidadoRO[Funcional],$C$10,[1]!BD_ConsolidadoRO[Categoria do Ministério],$G32)</f>
        <v>#REF!</v>
      </c>
      <c r="J32" s="34" t="e">
        <f t="shared" si="0"/>
        <v>#REF!</v>
      </c>
      <c r="K32" s="177"/>
      <c r="O32" s="3"/>
    </row>
    <row r="33" spans="1:15" ht="15" thickBot="1" x14ac:dyDescent="0.4">
      <c r="A33" s="196"/>
      <c r="B33" s="161"/>
      <c r="C33" s="30"/>
      <c r="D33" s="176"/>
      <c r="E33" s="66" t="s">
        <v>176</v>
      </c>
      <c r="F33" s="67">
        <v>123563</v>
      </c>
      <c r="G33" s="88"/>
      <c r="H33" s="68"/>
      <c r="I33" s="101" t="e">
        <f>SUMIFS([1]!BD_ConsolidadoRO[Resultado],[1]!BD_ConsolidadoRO[Funcional],$C$10,[1]!BD_ConsolidadoRO[Categoria do Ministério],$G33)</f>
        <v>#REF!</v>
      </c>
      <c r="J33" s="68" t="e">
        <f t="shared" si="0"/>
        <v>#REF!</v>
      </c>
      <c r="K33" s="177"/>
      <c r="O33" s="3"/>
    </row>
    <row r="34" spans="1:15" x14ac:dyDescent="0.35">
      <c r="A34" s="196"/>
      <c r="B34" s="161"/>
      <c r="C34" s="90">
        <v>4003</v>
      </c>
      <c r="D34" s="155" t="s">
        <v>177</v>
      </c>
      <c r="E34" s="72" t="s">
        <v>178</v>
      </c>
      <c r="F34" s="64">
        <v>286134</v>
      </c>
      <c r="G34" s="24" t="s">
        <v>24</v>
      </c>
      <c r="H34" s="27">
        <v>70947399</v>
      </c>
      <c r="I34" s="84" t="e">
        <f>SUMIFS([1]!BD_ConsolidadoRO[Resultado],[1]!BD_ConsolidadoRO[Funcional],$C$10,[1]!BD_ConsolidadoRO[Categoria do Ministério],$G34)</f>
        <v>#REF!</v>
      </c>
      <c r="J34" s="27" t="e">
        <f t="shared" si="0"/>
        <v>#REF!</v>
      </c>
      <c r="K34" s="177"/>
      <c r="O34" s="3"/>
    </row>
    <row r="35" spans="1:15" x14ac:dyDescent="0.35">
      <c r="A35" s="196"/>
      <c r="B35" s="161"/>
      <c r="C35" s="30"/>
      <c r="D35" s="161"/>
      <c r="E35" s="85" t="s">
        <v>179</v>
      </c>
      <c r="F35" s="65">
        <v>132401</v>
      </c>
      <c r="G35" s="31" t="s">
        <v>29</v>
      </c>
      <c r="H35" s="34">
        <v>223022980</v>
      </c>
      <c r="I35" s="86" t="e">
        <f>SUMIFS([1]!BD_ConsolidadoRO[Resultado],[1]!BD_ConsolidadoRO[Funcional],$C$10,[1]!BD_ConsolidadoRO[Categoria do Ministério],$G35)</f>
        <v>#REF!</v>
      </c>
      <c r="J35" s="34" t="e">
        <f t="shared" si="0"/>
        <v>#REF!</v>
      </c>
      <c r="K35" s="177"/>
      <c r="O35" s="3"/>
    </row>
    <row r="36" spans="1:15" x14ac:dyDescent="0.35">
      <c r="A36" s="196"/>
      <c r="B36" s="161"/>
      <c r="C36" s="30"/>
      <c r="D36" s="161"/>
      <c r="E36" s="85" t="s">
        <v>180</v>
      </c>
      <c r="F36" s="65">
        <v>1847877</v>
      </c>
      <c r="G36" s="31"/>
      <c r="H36" s="34"/>
      <c r="I36" s="86" t="e">
        <f>SUMIFS([1]!BD_ConsolidadoRO[Resultado],[1]!BD_ConsolidadoRO[Funcional],$C$10,[1]!BD_ConsolidadoRO[Categoria do Ministério],$G36)</f>
        <v>#REF!</v>
      </c>
      <c r="J36" s="34" t="e">
        <f t="shared" si="0"/>
        <v>#REF!</v>
      </c>
      <c r="K36" s="177"/>
      <c r="O36" s="3"/>
    </row>
    <row r="37" spans="1:15" x14ac:dyDescent="0.35">
      <c r="A37" s="196"/>
      <c r="B37" s="161"/>
      <c r="C37" s="30"/>
      <c r="D37" s="161"/>
      <c r="E37" s="85" t="s">
        <v>181</v>
      </c>
      <c r="F37" s="65">
        <v>21859</v>
      </c>
      <c r="G37" s="31"/>
      <c r="H37" s="34"/>
      <c r="I37" s="86" t="e">
        <f>SUMIFS([1]!BD_ConsolidadoRO[Resultado],[1]!BD_ConsolidadoRO[Funcional],$C$10,[1]!BD_ConsolidadoRO[Categoria do Ministério],$G37)</f>
        <v>#REF!</v>
      </c>
      <c r="J37" s="34" t="e">
        <f t="shared" si="0"/>
        <v>#REF!</v>
      </c>
      <c r="K37" s="177"/>
      <c r="O37" s="3"/>
    </row>
    <row r="38" spans="1:15" x14ac:dyDescent="0.35">
      <c r="A38" s="196"/>
      <c r="B38" s="161"/>
      <c r="C38" s="30"/>
      <c r="D38" s="161"/>
      <c r="E38" s="85" t="s">
        <v>182</v>
      </c>
      <c r="F38" s="65">
        <v>177081</v>
      </c>
      <c r="G38" s="31"/>
      <c r="H38" s="34"/>
      <c r="I38" s="86" t="e">
        <f>SUMIFS([1]!BD_ConsolidadoRO[Resultado],[1]!BD_ConsolidadoRO[Funcional],$C$10,[1]!BD_ConsolidadoRO[Categoria do Ministério],$G38)</f>
        <v>#REF!</v>
      </c>
      <c r="J38" s="34" t="e">
        <f t="shared" si="0"/>
        <v>#REF!</v>
      </c>
      <c r="K38" s="177"/>
      <c r="O38" s="3"/>
    </row>
    <row r="39" spans="1:15" ht="15" thickBot="1" x14ac:dyDescent="0.4">
      <c r="A39" s="196"/>
      <c r="B39" s="176"/>
      <c r="C39" s="87"/>
      <c r="D39" s="176"/>
      <c r="E39" s="88" t="s">
        <v>183</v>
      </c>
      <c r="F39" s="67">
        <v>63742</v>
      </c>
      <c r="G39" s="66"/>
      <c r="H39" s="68"/>
      <c r="I39" s="89" t="e">
        <f>SUMIFS([1]!BD_ConsolidadoRO[Resultado],[1]!BD_ConsolidadoRO[Funcional],$C$10,[1]!BD_ConsolidadoRO[Categoria do Ministério],$G39)</f>
        <v>#REF!</v>
      </c>
      <c r="J39" s="68" t="e">
        <f t="shared" si="0"/>
        <v>#REF!</v>
      </c>
      <c r="K39" s="177"/>
      <c r="O39" s="3"/>
    </row>
    <row r="40" spans="1:15" x14ac:dyDescent="0.35">
      <c r="A40" s="196"/>
      <c r="B40" s="155" t="s">
        <v>74</v>
      </c>
      <c r="C40" s="23">
        <v>4901</v>
      </c>
      <c r="D40" s="175" t="s">
        <v>75</v>
      </c>
      <c r="E40" s="158" t="s">
        <v>76</v>
      </c>
      <c r="F40" s="143">
        <v>28</v>
      </c>
      <c r="G40" s="24" t="s">
        <v>24</v>
      </c>
      <c r="H40" s="27">
        <v>5173399</v>
      </c>
      <c r="I40" s="84" t="e">
        <f>SUMIFS([1]!BD_ConsolidadoRO[Resultado],[1]!BD_ConsolidadoRO[Funcional],$C$10,[1]!BD_ConsolidadoRO[Categoria do Ministério],$G40)</f>
        <v>#REF!</v>
      </c>
      <c r="J40" s="27" t="e">
        <f t="shared" si="0"/>
        <v>#REF!</v>
      </c>
      <c r="K40" s="177"/>
      <c r="O40" s="3"/>
    </row>
    <row r="41" spans="1:15" ht="15" thickBot="1" x14ac:dyDescent="0.4">
      <c r="A41" s="196"/>
      <c r="B41" s="161"/>
      <c r="C41" s="30"/>
      <c r="D41" s="184"/>
      <c r="E41" s="183"/>
      <c r="F41" s="144"/>
      <c r="G41" s="31" t="s">
        <v>29</v>
      </c>
      <c r="H41" s="34">
        <v>57719010</v>
      </c>
      <c r="I41" s="86" t="e">
        <f>SUMIFS([1]!BD_ConsolidadoRO[Resultado],[1]!BD_ConsolidadoRO[Funcional],$C$10,[1]!BD_ConsolidadoRO[Categoria do Ministério],$G41)</f>
        <v>#REF!</v>
      </c>
      <c r="J41" s="34" t="e">
        <f t="shared" si="0"/>
        <v>#REF!</v>
      </c>
      <c r="K41" s="177"/>
      <c r="O41" s="3"/>
    </row>
    <row r="42" spans="1:15" x14ac:dyDescent="0.35">
      <c r="A42" s="196"/>
      <c r="B42" s="161"/>
      <c r="C42" s="90">
        <v>4902</v>
      </c>
      <c r="D42" s="175" t="s">
        <v>77</v>
      </c>
      <c r="E42" s="158" t="s">
        <v>76</v>
      </c>
      <c r="F42" s="143">
        <v>28</v>
      </c>
      <c r="G42" s="24" t="s">
        <v>24</v>
      </c>
      <c r="H42" s="27">
        <v>120889333</v>
      </c>
      <c r="I42" s="84" t="e">
        <f>SUMIFS([1]!BD_ConsolidadoRO[Resultado],[1]!BD_ConsolidadoRO[Funcional],$C$10,[1]!BD_ConsolidadoRO[Categoria do Ministério],$G42)</f>
        <v>#REF!</v>
      </c>
      <c r="J42" s="27" t="e">
        <f t="shared" si="0"/>
        <v>#REF!</v>
      </c>
      <c r="K42" s="177"/>
      <c r="O42" s="3"/>
    </row>
    <row r="43" spans="1:15" x14ac:dyDescent="0.35">
      <c r="A43" s="196"/>
      <c r="B43" s="161"/>
      <c r="C43" s="30"/>
      <c r="D43" s="161"/>
      <c r="E43" s="144"/>
      <c r="F43" s="144"/>
      <c r="G43" s="31" t="s">
        <v>29</v>
      </c>
      <c r="H43" s="34">
        <v>533729053</v>
      </c>
      <c r="I43" s="86" t="e">
        <f>SUMIFS([1]!BD_ConsolidadoRO[Resultado],[1]!BD_ConsolidadoRO[Funcional],$C$10,[1]!BD_ConsolidadoRO[Categoria do Ministério],$G43)</f>
        <v>#REF!</v>
      </c>
      <c r="J43" s="34" t="e">
        <f t="shared" si="0"/>
        <v>#REF!</v>
      </c>
      <c r="K43" s="177"/>
      <c r="O43" s="3"/>
    </row>
    <row r="44" spans="1:15" ht="15" thickBot="1" x14ac:dyDescent="0.4">
      <c r="A44" s="196"/>
      <c r="B44" s="161"/>
      <c r="C44" s="30"/>
      <c r="D44" s="161"/>
      <c r="E44" s="144"/>
      <c r="F44" s="144"/>
      <c r="G44" s="31" t="s">
        <v>31</v>
      </c>
      <c r="H44" s="34">
        <v>21000</v>
      </c>
      <c r="I44" s="86" t="e">
        <f>SUMIFS([1]!BD_ConsolidadoRO[Resultado],[1]!BD_ConsolidadoRO[Funcional],$C$10,[1]!BD_ConsolidadoRO[Categoria do Ministério],$G44)</f>
        <v>#REF!</v>
      </c>
      <c r="J44" s="34" t="e">
        <f t="shared" si="0"/>
        <v>#REF!</v>
      </c>
      <c r="K44" s="177"/>
      <c r="O44" s="3"/>
    </row>
    <row r="45" spans="1:15" x14ac:dyDescent="0.35">
      <c r="A45" s="196"/>
      <c r="B45" s="161"/>
      <c r="C45" s="90">
        <v>4903</v>
      </c>
      <c r="D45" s="193" t="s">
        <v>78</v>
      </c>
      <c r="E45" s="133" t="s">
        <v>76</v>
      </c>
      <c r="F45" s="191">
        <v>28</v>
      </c>
      <c r="G45" s="24" t="s">
        <v>24</v>
      </c>
      <c r="H45" s="27">
        <v>2971369</v>
      </c>
      <c r="I45" s="84" t="e">
        <f>SUMIFS([1]!BD_ConsolidadoRO[Resultado],[1]!BD_ConsolidadoRO[Funcional],$C$10,[1]!BD_ConsolidadoRO[Categoria do Ministério],$G45)</f>
        <v>#REF!</v>
      </c>
      <c r="J45" s="27" t="e">
        <f t="shared" si="0"/>
        <v>#REF!</v>
      </c>
      <c r="K45" s="177"/>
      <c r="O45" s="3"/>
    </row>
    <row r="46" spans="1:15" ht="15" thickBot="1" x14ac:dyDescent="0.4">
      <c r="A46" s="196"/>
      <c r="B46" s="161"/>
      <c r="C46" s="30"/>
      <c r="D46" s="194"/>
      <c r="E46" s="134"/>
      <c r="F46" s="192"/>
      <c r="G46" s="31" t="s">
        <v>29</v>
      </c>
      <c r="H46" s="34">
        <v>1409540</v>
      </c>
      <c r="I46" s="86" t="e">
        <f>SUMIFS([1]!BD_ConsolidadoRO[Resultado],[1]!BD_ConsolidadoRO[Funcional],$C$10,[1]!BD_ConsolidadoRO[Categoria do Ministério],$G46)</f>
        <v>#REF!</v>
      </c>
      <c r="J46" s="34" t="e">
        <f t="shared" si="0"/>
        <v>#REF!</v>
      </c>
      <c r="K46" s="177"/>
      <c r="O46" s="3"/>
    </row>
    <row r="47" spans="1:15" x14ac:dyDescent="0.35">
      <c r="A47" s="196"/>
      <c r="B47" s="161"/>
      <c r="C47" s="90">
        <v>4904</v>
      </c>
      <c r="D47" s="175" t="s">
        <v>79</v>
      </c>
      <c r="E47" s="158" t="s">
        <v>76</v>
      </c>
      <c r="F47" s="143">
        <v>28</v>
      </c>
      <c r="G47" s="24" t="s">
        <v>24</v>
      </c>
      <c r="H47" s="27">
        <v>1804590</v>
      </c>
      <c r="I47" s="84" t="e">
        <f>SUMIFS([1]!BD_ConsolidadoRO[Resultado],[1]!BD_ConsolidadoRO[Funcional],$C$10,[1]!BD_ConsolidadoRO[Categoria do Ministério],$G47)</f>
        <v>#REF!</v>
      </c>
      <c r="J47" s="27" t="e">
        <f t="shared" si="0"/>
        <v>#REF!</v>
      </c>
      <c r="K47" s="177"/>
      <c r="O47" s="3"/>
    </row>
    <row r="48" spans="1:15" x14ac:dyDescent="0.35">
      <c r="A48" s="196"/>
      <c r="B48" s="161"/>
      <c r="C48" s="30"/>
      <c r="D48" s="184"/>
      <c r="E48" s="183"/>
      <c r="F48" s="144"/>
      <c r="G48" s="31" t="s">
        <v>29</v>
      </c>
      <c r="H48" s="34">
        <v>7087072</v>
      </c>
      <c r="I48" s="86" t="e">
        <f>SUMIFS([1]!BD_ConsolidadoRO[Resultado],[1]!BD_ConsolidadoRO[Funcional],$C$10,[1]!BD_ConsolidadoRO[Categoria do Ministério],$G48)</f>
        <v>#REF!</v>
      </c>
      <c r="J48" s="34" t="e">
        <f t="shared" si="0"/>
        <v>#REF!</v>
      </c>
      <c r="K48" s="177"/>
      <c r="O48" s="3"/>
    </row>
    <row r="49" spans="1:15" ht="15" thickBot="1" x14ac:dyDescent="0.4">
      <c r="A49" s="196"/>
      <c r="B49" s="161"/>
      <c r="C49" s="30"/>
      <c r="D49" s="184"/>
      <c r="E49" s="183"/>
      <c r="F49" s="144"/>
      <c r="G49" s="31" t="s">
        <v>31</v>
      </c>
      <c r="H49" s="34">
        <v>176400</v>
      </c>
      <c r="I49" s="86" t="e">
        <f>SUMIFS([1]!BD_ConsolidadoRO[Resultado],[1]!BD_ConsolidadoRO[Funcional],$C$10,[1]!BD_ConsolidadoRO[Categoria do Ministério],$G49)</f>
        <v>#REF!</v>
      </c>
      <c r="J49" s="34" t="e">
        <f t="shared" si="0"/>
        <v>#REF!</v>
      </c>
      <c r="K49" s="177"/>
      <c r="O49" s="3"/>
    </row>
    <row r="50" spans="1:15" x14ac:dyDescent="0.35">
      <c r="A50" s="196"/>
      <c r="B50" s="161"/>
      <c r="C50" s="90">
        <v>4905</v>
      </c>
      <c r="D50" s="175" t="s">
        <v>80</v>
      </c>
      <c r="E50" s="158" t="s">
        <v>76</v>
      </c>
      <c r="F50" s="143">
        <v>28</v>
      </c>
      <c r="G50" s="24" t="s">
        <v>24</v>
      </c>
      <c r="H50" s="27">
        <v>135742755</v>
      </c>
      <c r="I50" s="84" t="e">
        <f>SUMIFS([1]!BD_ConsolidadoRO[Resultado],[1]!BD_ConsolidadoRO[Funcional],$C$10,[1]!BD_ConsolidadoRO[Categoria do Ministério],$G50)</f>
        <v>#REF!</v>
      </c>
      <c r="J50" s="27" t="e">
        <f t="shared" si="0"/>
        <v>#REF!</v>
      </c>
      <c r="K50" s="177"/>
      <c r="O50" s="3"/>
    </row>
    <row r="51" spans="1:15" ht="15" thickBot="1" x14ac:dyDescent="0.4">
      <c r="A51" s="196"/>
      <c r="B51" s="161"/>
      <c r="C51" s="30"/>
      <c r="D51" s="161"/>
      <c r="E51" s="144"/>
      <c r="F51" s="144"/>
      <c r="G51" s="31" t="s">
        <v>29</v>
      </c>
      <c r="H51" s="34">
        <v>57811321</v>
      </c>
      <c r="I51" s="86" t="e">
        <f>SUMIFS([1]!BD_ConsolidadoRO[Resultado],[1]!BD_ConsolidadoRO[Funcional],$C$10,[1]!BD_ConsolidadoRO[Categoria do Ministério],$G51)</f>
        <v>#REF!</v>
      </c>
      <c r="J51" s="34" t="e">
        <f t="shared" si="0"/>
        <v>#REF!</v>
      </c>
      <c r="K51" s="177"/>
      <c r="O51" s="3"/>
    </row>
    <row r="52" spans="1:15" ht="15" thickBot="1" x14ac:dyDescent="0.4">
      <c r="A52" s="196"/>
      <c r="B52" s="161"/>
      <c r="C52" s="90">
        <v>4906</v>
      </c>
      <c r="D52" s="95" t="s">
        <v>81</v>
      </c>
      <c r="E52" s="25" t="s">
        <v>82</v>
      </c>
      <c r="F52" s="102">
        <v>27</v>
      </c>
      <c r="G52" s="24" t="s">
        <v>29</v>
      </c>
      <c r="H52" s="27">
        <v>361000</v>
      </c>
      <c r="I52" s="84" t="e">
        <f>SUMIFS([1]!BD_ConsolidadoRO[Resultado],[1]!BD_ConsolidadoRO[Funcional],$C$10,[1]!BD_ConsolidadoRO[Categoria do Ministério],$G52)</f>
        <v>#REF!</v>
      </c>
      <c r="J52" s="27" t="e">
        <f t="shared" si="0"/>
        <v>#REF!</v>
      </c>
      <c r="K52" s="91"/>
      <c r="O52" s="3"/>
    </row>
    <row r="53" spans="1:15" x14ac:dyDescent="0.35">
      <c r="A53" s="196"/>
      <c r="B53" s="161"/>
      <c r="C53" s="90">
        <v>4907</v>
      </c>
      <c r="D53" s="175" t="s">
        <v>83</v>
      </c>
      <c r="E53" s="158" t="s">
        <v>76</v>
      </c>
      <c r="F53" s="143">
        <v>27</v>
      </c>
      <c r="G53" s="24" t="s">
        <v>24</v>
      </c>
      <c r="H53" s="27">
        <v>7626949</v>
      </c>
      <c r="I53" s="84" t="e">
        <f>SUMIFS([1]!BD_ConsolidadoRO[Resultado],[1]!BD_ConsolidadoRO[Funcional],$C$10,[1]!BD_ConsolidadoRO[Categoria do Ministério],$G53)</f>
        <v>#REF!</v>
      </c>
      <c r="J53" s="27" t="e">
        <f t="shared" ref="J53:J58" si="1">H53+I53</f>
        <v>#REF!</v>
      </c>
      <c r="K53" s="177"/>
      <c r="O53" s="3"/>
    </row>
    <row r="54" spans="1:15" ht="15" thickBot="1" x14ac:dyDescent="0.4">
      <c r="A54" s="196"/>
      <c r="B54" s="161"/>
      <c r="C54" s="30"/>
      <c r="D54" s="161"/>
      <c r="E54" s="144"/>
      <c r="F54" s="144"/>
      <c r="G54" s="31" t="s">
        <v>29</v>
      </c>
      <c r="H54" s="34">
        <v>2498340</v>
      </c>
      <c r="I54" s="86" t="e">
        <f>SUMIFS([1]!BD_ConsolidadoRO[Resultado],[1]!BD_ConsolidadoRO[Funcional],$C$10,[1]!BD_ConsolidadoRO[Categoria do Ministério],$G54)</f>
        <v>#REF!</v>
      </c>
      <c r="J54" s="34" t="e">
        <f t="shared" si="1"/>
        <v>#REF!</v>
      </c>
      <c r="K54" s="177"/>
      <c r="O54" s="3"/>
    </row>
    <row r="55" spans="1:15" ht="23.5" thickBot="1" x14ac:dyDescent="0.4">
      <c r="A55" s="196"/>
      <c r="B55" s="161"/>
      <c r="C55" s="90">
        <v>4908</v>
      </c>
      <c r="D55" s="92" t="s">
        <v>84</v>
      </c>
      <c r="E55" s="72" t="s">
        <v>85</v>
      </c>
      <c r="F55" s="70">
        <v>7218</v>
      </c>
      <c r="G55" s="24" t="s">
        <v>29</v>
      </c>
      <c r="H55" s="27">
        <v>8005851</v>
      </c>
      <c r="I55" s="84" t="e">
        <f>SUMIFS([1]!BD_ConsolidadoRO[Resultado],[1]!BD_ConsolidadoRO[Funcional],$C$10,[1]!BD_ConsolidadoRO[Categoria do Ministério],$G55)</f>
        <v>#REF!</v>
      </c>
      <c r="J55" s="27" t="e">
        <f t="shared" si="1"/>
        <v>#REF!</v>
      </c>
      <c r="K55" s="91"/>
      <c r="O55" s="3"/>
    </row>
    <row r="56" spans="1:15" x14ac:dyDescent="0.35">
      <c r="A56" s="196"/>
      <c r="B56" s="161"/>
      <c r="C56" s="90">
        <v>4909</v>
      </c>
      <c r="D56" s="175" t="s">
        <v>86</v>
      </c>
      <c r="E56" s="158" t="s">
        <v>87</v>
      </c>
      <c r="F56" s="143">
        <v>136</v>
      </c>
      <c r="G56" s="24" t="s">
        <v>24</v>
      </c>
      <c r="H56" s="27">
        <v>1169947</v>
      </c>
      <c r="I56" s="84" t="e">
        <f>SUMIFS([1]!BD_ConsolidadoRO[Resultado],[1]!BD_ConsolidadoRO[Funcional],$C$10,[1]!BD_ConsolidadoRO[Categoria do Ministério],$G56)</f>
        <v>#REF!</v>
      </c>
      <c r="J56" s="27" t="e">
        <f t="shared" si="1"/>
        <v>#REF!</v>
      </c>
      <c r="K56" s="177"/>
      <c r="O56" s="3"/>
    </row>
    <row r="57" spans="1:15" x14ac:dyDescent="0.35">
      <c r="A57" s="196"/>
      <c r="B57" s="161"/>
      <c r="C57" s="30"/>
      <c r="D57" s="161"/>
      <c r="E57" s="144"/>
      <c r="F57" s="144"/>
      <c r="G57" s="31" t="s">
        <v>29</v>
      </c>
      <c r="H57" s="34">
        <v>18959610</v>
      </c>
      <c r="I57" s="86" t="e">
        <f>SUMIFS([1]!BD_ConsolidadoRO[Resultado],[1]!BD_ConsolidadoRO[Funcional],$C$10,[1]!BD_ConsolidadoRO[Categoria do Ministério],$G57)</f>
        <v>#REF!</v>
      </c>
      <c r="J57" s="34" t="e">
        <f t="shared" si="1"/>
        <v>#REF!</v>
      </c>
      <c r="K57" s="177"/>
      <c r="O57" s="3"/>
    </row>
    <row r="58" spans="1:15" ht="15" thickBot="1" x14ac:dyDescent="0.4">
      <c r="A58" s="196"/>
      <c r="B58" s="161"/>
      <c r="C58" s="30"/>
      <c r="D58" s="161"/>
      <c r="E58" s="144"/>
      <c r="F58" s="144"/>
      <c r="G58" s="31" t="s">
        <v>31</v>
      </c>
      <c r="H58" s="34">
        <v>548082576</v>
      </c>
      <c r="I58" s="86" t="e">
        <f>SUMIFS([1]!BD_ConsolidadoRO[Resultado],[1]!BD_ConsolidadoRO[Funcional],$C$10,[1]!BD_ConsolidadoRO[Categoria do Ministério],$G58)</f>
        <v>#REF!</v>
      </c>
      <c r="J58" s="34" t="e">
        <f t="shared" si="1"/>
        <v>#REF!</v>
      </c>
      <c r="K58" s="177"/>
      <c r="O58" s="3"/>
    </row>
    <row r="59" spans="1:15" ht="15" thickBot="1" x14ac:dyDescent="0.4">
      <c r="A59" s="73" t="s">
        <v>184</v>
      </c>
      <c r="B59" s="74"/>
      <c r="C59" s="74"/>
      <c r="D59" s="74"/>
      <c r="E59" s="74"/>
      <c r="F59" s="77"/>
      <c r="G59" s="51"/>
      <c r="H59" s="78">
        <f>SUM(H10:H58)</f>
        <v>2468041616</v>
      </c>
      <c r="I59" s="105" t="e">
        <f>SUM(I10:I58)</f>
        <v>#REF!</v>
      </c>
      <c r="J59" s="105" t="e">
        <f>SUM(J10:J58)</f>
        <v>#REF!</v>
      </c>
    </row>
    <row r="60" spans="1:15" x14ac:dyDescent="0.35">
      <c r="A60" s="56"/>
      <c r="J60" s="106"/>
    </row>
    <row r="61" spans="1:15" x14ac:dyDescent="0.35">
      <c r="A61" s="56"/>
      <c r="J61" s="80"/>
    </row>
    <row r="62" spans="1:15" x14ac:dyDescent="0.35">
      <c r="A62" s="56"/>
      <c r="J62" s="106"/>
    </row>
    <row r="63" spans="1:15" x14ac:dyDescent="0.35">
      <c r="A63" s="56"/>
      <c r="J63" s="106"/>
    </row>
    <row r="64" spans="1:15" x14ac:dyDescent="0.35">
      <c r="A64" s="56"/>
      <c r="J64" s="106"/>
    </row>
    <row r="65" spans="1:10" x14ac:dyDescent="0.35">
      <c r="A65" s="56"/>
      <c r="J65" s="106"/>
    </row>
    <row r="66" spans="1:10" x14ac:dyDescent="0.35">
      <c r="A66" s="56"/>
      <c r="J66" s="106"/>
    </row>
    <row r="67" spans="1:10" x14ac:dyDescent="0.35">
      <c r="A67" s="56"/>
      <c r="J67" s="106"/>
    </row>
    <row r="68" spans="1:10" x14ac:dyDescent="0.35">
      <c r="A68" s="56"/>
      <c r="J68" s="106"/>
    </row>
    <row r="69" spans="1:10" x14ac:dyDescent="0.35">
      <c r="A69" s="56"/>
      <c r="J69" s="106"/>
    </row>
    <row r="70" spans="1:10" x14ac:dyDescent="0.35">
      <c r="A70" s="56"/>
      <c r="J70" s="106"/>
    </row>
    <row r="71" spans="1:10" x14ac:dyDescent="0.35">
      <c r="A71" s="56"/>
      <c r="J71" s="106"/>
    </row>
    <row r="72" spans="1:10" x14ac:dyDescent="0.35">
      <c r="A72" s="56"/>
      <c r="J72" s="106"/>
    </row>
    <row r="73" spans="1:10" x14ac:dyDescent="0.35">
      <c r="A73" s="56"/>
      <c r="J73" s="106"/>
    </row>
    <row r="74" spans="1:10" x14ac:dyDescent="0.35">
      <c r="A74" s="56"/>
      <c r="J74" s="106"/>
    </row>
    <row r="75" spans="1:10" x14ac:dyDescent="0.35">
      <c r="A75" s="56"/>
      <c r="J75" s="106"/>
    </row>
    <row r="76" spans="1:10" x14ac:dyDescent="0.35">
      <c r="A76" s="56"/>
      <c r="J76" s="106"/>
    </row>
    <row r="77" spans="1:10" x14ac:dyDescent="0.35">
      <c r="A77" s="56"/>
      <c r="J77" s="106"/>
    </row>
    <row r="78" spans="1:10" x14ac:dyDescent="0.35">
      <c r="A78" s="56"/>
      <c r="J78" s="106"/>
    </row>
    <row r="79" spans="1:10" x14ac:dyDescent="0.35">
      <c r="A79" s="56"/>
      <c r="J79" s="106"/>
    </row>
    <row r="80" spans="1:10" x14ac:dyDescent="0.35">
      <c r="A80" s="56"/>
      <c r="J80" s="106"/>
    </row>
    <row r="81" spans="1:10" x14ac:dyDescent="0.35">
      <c r="A81" s="56"/>
      <c r="J81" s="106"/>
    </row>
    <row r="82" spans="1:10" x14ac:dyDescent="0.35">
      <c r="A82" s="56"/>
      <c r="J82" s="106"/>
    </row>
    <row r="83" spans="1:10" ht="15" thickBot="1" x14ac:dyDescent="0.4">
      <c r="A83" s="61"/>
      <c r="B83" s="81"/>
      <c r="C83" s="81"/>
      <c r="D83" s="81"/>
      <c r="E83" s="81"/>
      <c r="F83" s="82"/>
      <c r="G83" s="62"/>
      <c r="H83" s="62"/>
      <c r="I83" s="62"/>
      <c r="J83" s="107"/>
    </row>
  </sheetData>
  <mergeCells count="51">
    <mergeCell ref="D6:H6"/>
    <mergeCell ref="A1:H1"/>
    <mergeCell ref="B2:H2"/>
    <mergeCell ref="B3:H3"/>
    <mergeCell ref="B4:H4"/>
    <mergeCell ref="B5:H5"/>
    <mergeCell ref="K10:K24"/>
    <mergeCell ref="D25:D33"/>
    <mergeCell ref="K25:K33"/>
    <mergeCell ref="D34:D39"/>
    <mergeCell ref="K34:K39"/>
    <mergeCell ref="I8:I9"/>
    <mergeCell ref="J8:J9"/>
    <mergeCell ref="A10:A58"/>
    <mergeCell ref="B10:B39"/>
    <mergeCell ref="D10:D24"/>
    <mergeCell ref="A8:A9"/>
    <mergeCell ref="B8:B9"/>
    <mergeCell ref="D8:D9"/>
    <mergeCell ref="E8:F8"/>
    <mergeCell ref="G8:G9"/>
    <mergeCell ref="H8:H9"/>
    <mergeCell ref="B40:B58"/>
    <mergeCell ref="D40:D41"/>
    <mergeCell ref="E40:E41"/>
    <mergeCell ref="F40:F41"/>
    <mergeCell ref="K40:K41"/>
    <mergeCell ref="D42:D44"/>
    <mergeCell ref="E42:E44"/>
    <mergeCell ref="F42:F44"/>
    <mergeCell ref="K42:K44"/>
    <mergeCell ref="D45:D46"/>
    <mergeCell ref="E45:E46"/>
    <mergeCell ref="F45:F46"/>
    <mergeCell ref="K45:K46"/>
    <mergeCell ref="D47:D49"/>
    <mergeCell ref="E47:E49"/>
    <mergeCell ref="F47:F49"/>
    <mergeCell ref="K47:K49"/>
    <mergeCell ref="D50:D51"/>
    <mergeCell ref="E50:E51"/>
    <mergeCell ref="F50:F51"/>
    <mergeCell ref="K50:K51"/>
    <mergeCell ref="D56:D58"/>
    <mergeCell ref="E56:E58"/>
    <mergeCell ref="F56:F58"/>
    <mergeCell ref="K56:K58"/>
    <mergeCell ref="D53:D54"/>
    <mergeCell ref="E53:E54"/>
    <mergeCell ref="F53:F54"/>
    <mergeCell ref="K53:K54"/>
  </mergeCells>
  <conditionalFormatting sqref="M10:M59">
    <cfRule type="containsText" dxfId="2" priority="1" operator="containsText" text="VERDADEIRO">
      <formula>NOT(ISERROR(SEARCH("VERDADEIRO",M10)))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63" orientation="landscape" r:id="rId1"/>
  <rowBreaks count="1" manualBreakCount="1">
    <brk id="41" max="8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EA20E-5050-41A5-8295-7ADAB5A49123}">
  <sheetPr>
    <tabColor rgb="FFFF0066"/>
  </sheetPr>
  <dimension ref="A1:O89"/>
  <sheetViews>
    <sheetView showGridLines="0" zoomScale="80" zoomScaleNormal="80" workbookViewId="0">
      <pane ySplit="9" topLeftCell="A59" activePane="bottomLeft" state="frozen"/>
      <selection activeCell="A4" sqref="A4"/>
      <selection pane="bottomLeft" activeCell="M79" sqref="M79"/>
    </sheetView>
  </sheetViews>
  <sheetFormatPr defaultColWidth="9.1796875" defaultRowHeight="14.5" x14ac:dyDescent="0.35"/>
  <cols>
    <col min="1" max="1" width="20.7265625" style="21" customWidth="1"/>
    <col min="2" max="2" width="22.26953125" style="79" customWidth="1"/>
    <col min="3" max="3" width="22.26953125" style="79" hidden="1" customWidth="1"/>
    <col min="4" max="4" width="28.453125" style="79" customWidth="1"/>
    <col min="5" max="5" width="15.81640625" style="79" customWidth="1"/>
    <col min="6" max="6" width="12.1796875" style="21" customWidth="1"/>
    <col min="7" max="7" width="42.7265625" style="59" bestFit="1" customWidth="1"/>
    <col min="8" max="8" width="20.1796875" style="59" customWidth="1"/>
    <col min="9" max="9" width="20.1796875" style="59" hidden="1" customWidth="1"/>
    <col min="10" max="10" width="20.1796875" style="108" hidden="1" customWidth="1"/>
    <col min="11" max="11" width="13.453125" style="21" bestFit="1" customWidth="1"/>
    <col min="12" max="12" width="9.1796875" style="21"/>
    <col min="13" max="13" width="18.1796875" style="21" customWidth="1"/>
    <col min="14" max="16384" width="9.1796875" style="21"/>
  </cols>
  <sheetData>
    <row r="1" spans="1:15" x14ac:dyDescent="0.35">
      <c r="A1" s="145" t="s">
        <v>0</v>
      </c>
      <c r="B1" s="146"/>
      <c r="C1" s="146"/>
      <c r="D1" s="146"/>
      <c r="E1" s="146"/>
      <c r="F1" s="146"/>
      <c r="G1" s="146"/>
      <c r="H1" s="147"/>
      <c r="I1" s="1"/>
      <c r="J1" s="2"/>
    </row>
    <row r="2" spans="1:15" x14ac:dyDescent="0.35">
      <c r="A2" s="56"/>
      <c r="B2" s="168" t="s">
        <v>1</v>
      </c>
      <c r="C2" s="169"/>
      <c r="D2" s="169"/>
      <c r="E2" s="169"/>
      <c r="F2" s="169"/>
      <c r="G2" s="169"/>
      <c r="H2" s="170"/>
      <c r="I2" s="9"/>
      <c r="J2" s="57"/>
    </row>
    <row r="3" spans="1:15" ht="15" customHeight="1" x14ac:dyDescent="0.35">
      <c r="A3" s="56"/>
      <c r="B3" s="168" t="s">
        <v>2</v>
      </c>
      <c r="C3" s="169"/>
      <c r="D3" s="169"/>
      <c r="E3" s="169"/>
      <c r="F3" s="169"/>
      <c r="G3" s="169"/>
      <c r="H3" s="170"/>
      <c r="I3" s="9"/>
      <c r="J3" s="57"/>
    </row>
    <row r="4" spans="1:15" ht="15" customHeight="1" x14ac:dyDescent="0.35">
      <c r="A4" s="56"/>
      <c r="B4" s="171" t="s">
        <v>185</v>
      </c>
      <c r="C4" s="169"/>
      <c r="D4" s="169"/>
      <c r="E4" s="169"/>
      <c r="F4" s="169"/>
      <c r="G4" s="169"/>
      <c r="H4" s="170"/>
      <c r="I4" s="9"/>
      <c r="J4" s="57"/>
    </row>
    <row r="5" spans="1:15" ht="27.75" customHeight="1" x14ac:dyDescent="0.35">
      <c r="A5" s="56"/>
      <c r="B5" s="172" t="s">
        <v>186</v>
      </c>
      <c r="C5" s="173"/>
      <c r="D5" s="173"/>
      <c r="E5" s="173"/>
      <c r="F5" s="173"/>
      <c r="G5" s="173"/>
      <c r="H5" s="174"/>
      <c r="I5" s="5"/>
      <c r="J5" s="6"/>
    </row>
    <row r="6" spans="1:15" ht="15" customHeight="1" x14ac:dyDescent="0.35">
      <c r="A6" s="56"/>
      <c r="B6" s="9" t="s">
        <v>5</v>
      </c>
      <c r="C6" s="9"/>
      <c r="D6" s="171" t="s">
        <v>6</v>
      </c>
      <c r="E6" s="169"/>
      <c r="F6" s="169"/>
      <c r="G6" s="169"/>
      <c r="H6" s="170"/>
      <c r="I6" s="5"/>
      <c r="J6" s="6"/>
    </row>
    <row r="7" spans="1:15" ht="15" thickBot="1" x14ac:dyDescent="0.4">
      <c r="A7" s="61"/>
      <c r="B7" s="11"/>
      <c r="C7" s="11"/>
      <c r="D7" s="81"/>
      <c r="E7" s="81"/>
      <c r="F7" s="82"/>
      <c r="G7" s="62"/>
      <c r="H7" s="14">
        <v>1</v>
      </c>
      <c r="I7" s="62"/>
      <c r="J7" s="14">
        <v>1</v>
      </c>
    </row>
    <row r="8" spans="1:15" ht="15.75" customHeight="1" thickBot="1" x14ac:dyDescent="0.4">
      <c r="A8" s="141" t="s">
        <v>7</v>
      </c>
      <c r="B8" s="141" t="s">
        <v>8</v>
      </c>
      <c r="C8" s="16" t="s">
        <v>9</v>
      </c>
      <c r="D8" s="141" t="s">
        <v>10</v>
      </c>
      <c r="E8" s="185" t="s">
        <v>11</v>
      </c>
      <c r="F8" s="186"/>
      <c r="G8" s="141" t="s">
        <v>12</v>
      </c>
      <c r="H8" s="141" t="s">
        <v>13</v>
      </c>
      <c r="I8" s="141" t="s">
        <v>14</v>
      </c>
      <c r="J8" s="141" t="s">
        <v>15</v>
      </c>
    </row>
    <row r="9" spans="1:15" ht="15" thickBot="1" x14ac:dyDescent="0.4">
      <c r="A9" s="142"/>
      <c r="B9" s="142"/>
      <c r="C9" s="19" t="s">
        <v>16</v>
      </c>
      <c r="D9" s="142"/>
      <c r="E9" s="20" t="s">
        <v>17</v>
      </c>
      <c r="F9" s="17" t="s">
        <v>18</v>
      </c>
      <c r="G9" s="142"/>
      <c r="H9" s="142"/>
      <c r="I9" s="142"/>
      <c r="J9" s="142"/>
    </row>
    <row r="10" spans="1:15" x14ac:dyDescent="0.35">
      <c r="A10" s="155" t="s">
        <v>91</v>
      </c>
      <c r="B10" s="155" t="s">
        <v>187</v>
      </c>
      <c r="C10" s="23">
        <v>5001</v>
      </c>
      <c r="D10" s="155" t="s">
        <v>188</v>
      </c>
      <c r="E10" s="24" t="s">
        <v>189</v>
      </c>
      <c r="F10" s="64">
        <v>203744</v>
      </c>
      <c r="G10" s="24" t="s">
        <v>24</v>
      </c>
      <c r="H10" s="27">
        <v>7287072</v>
      </c>
      <c r="I10" s="84" t="e">
        <f>SUMIFS([1]!BD_ConsolidadoRO[Resultado],[1]!BD_ConsolidadoRO[Funcional],$C$10,[1]!BD_ConsolidadoRO[Categoria do Ministério],$G10)</f>
        <v>#REF!</v>
      </c>
      <c r="J10" s="27" t="e">
        <f>H10+I10</f>
        <v>#REF!</v>
      </c>
      <c r="K10" s="177"/>
      <c r="L10" s="91"/>
      <c r="O10" s="3"/>
    </row>
    <row r="11" spans="1:15" x14ac:dyDescent="0.35">
      <c r="A11" s="161"/>
      <c r="B11" s="161"/>
      <c r="C11" s="30"/>
      <c r="D11" s="161"/>
      <c r="E11" s="31" t="s">
        <v>190</v>
      </c>
      <c r="F11" s="65">
        <v>728819</v>
      </c>
      <c r="G11" s="31" t="s">
        <v>29</v>
      </c>
      <c r="H11" s="34">
        <v>22975548</v>
      </c>
      <c r="I11" s="86" t="e">
        <f>SUMIFS([1]!BD_ConsolidadoRO[Resultado],[1]!BD_ConsolidadoRO[Funcional],$C$10,[1]!BD_ConsolidadoRO[Categoria do Ministério],$G11)</f>
        <v>#REF!</v>
      </c>
      <c r="J11" s="34" t="e">
        <f t="shared" ref="J11:J70" si="0">H11+I11</f>
        <v>#REF!</v>
      </c>
      <c r="K11" s="177"/>
      <c r="L11" s="91"/>
      <c r="O11" s="3"/>
    </row>
    <row r="12" spans="1:15" x14ac:dyDescent="0.35">
      <c r="A12" s="161"/>
      <c r="B12" s="161"/>
      <c r="C12" s="30"/>
      <c r="D12" s="161"/>
      <c r="E12" s="31" t="s">
        <v>191</v>
      </c>
      <c r="F12" s="65">
        <v>244906</v>
      </c>
      <c r="G12" s="31" t="s">
        <v>31</v>
      </c>
      <c r="H12" s="34">
        <v>9001</v>
      </c>
      <c r="I12" s="86" t="e">
        <f>SUMIFS([1]!BD_ConsolidadoRO[Resultado],[1]!BD_ConsolidadoRO[Funcional],$C$10,[1]!BD_ConsolidadoRO[Categoria do Ministério],$G12)</f>
        <v>#REF!</v>
      </c>
      <c r="J12" s="34" t="e">
        <f t="shared" si="0"/>
        <v>#REF!</v>
      </c>
      <c r="K12" s="177"/>
      <c r="L12" s="91"/>
      <c r="O12" s="3"/>
    </row>
    <row r="13" spans="1:15" x14ac:dyDescent="0.35">
      <c r="A13" s="161"/>
      <c r="B13" s="161"/>
      <c r="C13" s="30"/>
      <c r="D13" s="161"/>
      <c r="E13" s="31" t="s">
        <v>192</v>
      </c>
      <c r="F13" s="65">
        <v>207738</v>
      </c>
      <c r="G13" s="31"/>
      <c r="H13" s="34"/>
      <c r="I13" s="86" t="e">
        <f>SUMIFS([1]!BD_ConsolidadoRO[Resultado],[1]!BD_ConsolidadoRO[Funcional],$C$10,[1]!BD_ConsolidadoRO[Categoria do Ministério],$G13)</f>
        <v>#REF!</v>
      </c>
      <c r="J13" s="34" t="e">
        <f t="shared" si="0"/>
        <v>#REF!</v>
      </c>
      <c r="K13" s="177"/>
      <c r="L13" s="91"/>
      <c r="O13" s="3"/>
    </row>
    <row r="14" spans="1:15" x14ac:dyDescent="0.35">
      <c r="A14" s="161"/>
      <c r="B14" s="161"/>
      <c r="C14" s="30"/>
      <c r="D14" s="161"/>
      <c r="E14" s="31" t="s">
        <v>193</v>
      </c>
      <c r="F14" s="65">
        <v>35204</v>
      </c>
      <c r="G14" s="31"/>
      <c r="H14" s="34"/>
      <c r="I14" s="86" t="e">
        <f>SUMIFS([1]!BD_ConsolidadoRO[Resultado],[1]!BD_ConsolidadoRO[Funcional],$C$10,[1]!BD_ConsolidadoRO[Categoria do Ministério],$G14)</f>
        <v>#REF!</v>
      </c>
      <c r="J14" s="34" t="e">
        <f t="shared" si="0"/>
        <v>#REF!</v>
      </c>
      <c r="K14" s="177"/>
      <c r="L14" s="91"/>
      <c r="O14" s="3"/>
    </row>
    <row r="15" spans="1:15" x14ac:dyDescent="0.35">
      <c r="A15" s="161"/>
      <c r="B15" s="161"/>
      <c r="C15" s="30"/>
      <c r="D15" s="161"/>
      <c r="E15" s="31" t="s">
        <v>194</v>
      </c>
      <c r="F15" s="65">
        <v>22835</v>
      </c>
      <c r="G15" s="31"/>
      <c r="H15" s="34"/>
      <c r="I15" s="86" t="e">
        <f>SUMIFS([1]!BD_ConsolidadoRO[Resultado],[1]!BD_ConsolidadoRO[Funcional],$C$10,[1]!BD_ConsolidadoRO[Categoria do Ministério],$G15)</f>
        <v>#REF!</v>
      </c>
      <c r="J15" s="34" t="e">
        <f t="shared" si="0"/>
        <v>#REF!</v>
      </c>
      <c r="K15" s="177"/>
      <c r="L15" s="91"/>
      <c r="O15" s="3"/>
    </row>
    <row r="16" spans="1:15" ht="30.75" customHeight="1" thickBot="1" x14ac:dyDescent="0.4">
      <c r="A16" s="161"/>
      <c r="B16" s="161"/>
      <c r="C16" s="30"/>
      <c r="D16" s="176"/>
      <c r="E16" s="66" t="s">
        <v>195</v>
      </c>
      <c r="F16" s="67">
        <v>167006</v>
      </c>
      <c r="G16" s="66"/>
      <c r="H16" s="68"/>
      <c r="I16" s="89"/>
      <c r="J16" s="68"/>
      <c r="K16" s="177"/>
      <c r="O16" s="3"/>
    </row>
    <row r="17" spans="1:15" x14ac:dyDescent="0.35">
      <c r="A17" s="161"/>
      <c r="B17" s="161"/>
      <c r="C17" s="90">
        <v>5002</v>
      </c>
      <c r="D17" s="155" t="s">
        <v>196</v>
      </c>
      <c r="E17" s="72" t="s">
        <v>197</v>
      </c>
      <c r="F17" s="64">
        <v>37281</v>
      </c>
      <c r="G17" s="24" t="s">
        <v>24</v>
      </c>
      <c r="H17" s="27">
        <v>34960302</v>
      </c>
      <c r="I17" s="84" t="e">
        <f>SUMIFS([1]!BD_ConsolidadoRO[Resultado],[1]!BD_ConsolidadoRO[Funcional],$C$10,[1]!BD_ConsolidadoRO[Categoria do Ministério],$G17)</f>
        <v>#REF!</v>
      </c>
      <c r="J17" s="27" t="e">
        <f t="shared" si="0"/>
        <v>#REF!</v>
      </c>
      <c r="K17" s="177"/>
      <c r="O17" s="3"/>
    </row>
    <row r="18" spans="1:15" x14ac:dyDescent="0.35">
      <c r="A18" s="161"/>
      <c r="B18" s="161"/>
      <c r="C18" s="30"/>
      <c r="D18" s="161"/>
      <c r="E18" s="85" t="s">
        <v>102</v>
      </c>
      <c r="F18" s="65">
        <v>23729</v>
      </c>
      <c r="G18" s="31" t="s">
        <v>29</v>
      </c>
      <c r="H18" s="34">
        <v>60488587</v>
      </c>
      <c r="I18" s="86" t="e">
        <f>SUMIFS([1]!BD_ConsolidadoRO[Resultado],[1]!BD_ConsolidadoRO[Funcional],$C$10,[1]!BD_ConsolidadoRO[Categoria do Ministério],$G18)</f>
        <v>#REF!</v>
      </c>
      <c r="J18" s="34" t="e">
        <f t="shared" si="0"/>
        <v>#REF!</v>
      </c>
      <c r="K18" s="177"/>
      <c r="O18" s="3"/>
    </row>
    <row r="19" spans="1:15" x14ac:dyDescent="0.35">
      <c r="A19" s="161"/>
      <c r="B19" s="161"/>
      <c r="C19" s="30"/>
      <c r="D19" s="161"/>
      <c r="E19" s="85" t="s">
        <v>103</v>
      </c>
      <c r="F19" s="65">
        <v>14712</v>
      </c>
      <c r="G19" s="31" t="s">
        <v>31</v>
      </c>
      <c r="H19" s="34">
        <v>13340</v>
      </c>
      <c r="I19" s="86" t="e">
        <f>SUMIFS([1]!BD_ConsolidadoRO[Resultado],[1]!BD_ConsolidadoRO[Funcional],$C$10,[1]!BD_ConsolidadoRO[Categoria do Ministério],$G19)</f>
        <v>#REF!</v>
      </c>
      <c r="J19" s="34" t="e">
        <f t="shared" si="0"/>
        <v>#REF!</v>
      </c>
      <c r="K19" s="177"/>
      <c r="O19" s="3"/>
    </row>
    <row r="20" spans="1:15" x14ac:dyDescent="0.35">
      <c r="A20" s="161"/>
      <c r="B20" s="161"/>
      <c r="C20" s="30"/>
      <c r="D20" s="161"/>
      <c r="E20" s="85" t="s">
        <v>105</v>
      </c>
      <c r="F20" s="65">
        <v>83358</v>
      </c>
      <c r="G20" s="31"/>
      <c r="H20" s="34"/>
      <c r="I20" s="86" t="e">
        <f>SUMIFS([1]!BD_ConsolidadoRO[Resultado],[1]!BD_ConsolidadoRO[Funcional],$C$10,[1]!BD_ConsolidadoRO[Categoria do Ministério],$G20)</f>
        <v>#REF!</v>
      </c>
      <c r="J20" s="34" t="e">
        <f t="shared" si="0"/>
        <v>#REF!</v>
      </c>
      <c r="K20" s="177"/>
      <c r="O20" s="3"/>
    </row>
    <row r="21" spans="1:15" x14ac:dyDescent="0.35">
      <c r="A21" s="161"/>
      <c r="B21" s="161"/>
      <c r="C21" s="30"/>
      <c r="D21" s="161"/>
      <c r="E21" s="85" t="s">
        <v>106</v>
      </c>
      <c r="F21" s="65">
        <v>30772</v>
      </c>
      <c r="G21" s="31"/>
      <c r="H21" s="34"/>
      <c r="I21" s="86" t="e">
        <f>SUMIFS([1]!BD_ConsolidadoRO[Resultado],[1]!BD_ConsolidadoRO[Funcional],$C$10,[1]!BD_ConsolidadoRO[Categoria do Ministério],$G21)</f>
        <v>#REF!</v>
      </c>
      <c r="J21" s="34" t="e">
        <f t="shared" si="0"/>
        <v>#REF!</v>
      </c>
      <c r="K21" s="177"/>
      <c r="O21" s="3"/>
    </row>
    <row r="22" spans="1:15" x14ac:dyDescent="0.35">
      <c r="A22" s="161"/>
      <c r="B22" s="161"/>
      <c r="C22" s="30"/>
      <c r="D22" s="161"/>
      <c r="E22" s="85" t="s">
        <v>107</v>
      </c>
      <c r="F22" s="65">
        <v>30910</v>
      </c>
      <c r="G22" s="31"/>
      <c r="H22" s="34"/>
      <c r="I22" s="86" t="e">
        <f>SUMIFS([1]!BD_ConsolidadoRO[Resultado],[1]!BD_ConsolidadoRO[Funcional],$C$10,[1]!BD_ConsolidadoRO[Categoria do Ministério],$G22)</f>
        <v>#REF!</v>
      </c>
      <c r="J22" s="34" t="e">
        <f t="shared" si="0"/>
        <v>#REF!</v>
      </c>
      <c r="K22" s="177"/>
      <c r="O22" s="3"/>
    </row>
    <row r="23" spans="1:15" x14ac:dyDescent="0.35">
      <c r="A23" s="161"/>
      <c r="B23" s="161"/>
      <c r="C23" s="30"/>
      <c r="D23" s="161"/>
      <c r="E23" s="85" t="s">
        <v>198</v>
      </c>
      <c r="F23" s="65"/>
      <c r="G23" s="31"/>
      <c r="H23" s="34"/>
      <c r="I23" s="86"/>
      <c r="J23" s="34"/>
      <c r="K23" s="177"/>
      <c r="O23" s="3"/>
    </row>
    <row r="24" spans="1:15" x14ac:dyDescent="0.35">
      <c r="A24" s="161"/>
      <c r="B24" s="161"/>
      <c r="C24" s="30"/>
      <c r="D24" s="161"/>
      <c r="E24" s="85" t="s">
        <v>199</v>
      </c>
      <c r="F24" s="65">
        <v>50181644</v>
      </c>
      <c r="G24" s="31"/>
      <c r="H24" s="34"/>
      <c r="I24" s="86"/>
      <c r="J24" s="34"/>
      <c r="K24" s="177"/>
      <c r="O24" s="3"/>
    </row>
    <row r="25" spans="1:15" x14ac:dyDescent="0.35">
      <c r="A25" s="161"/>
      <c r="B25" s="161"/>
      <c r="C25" s="30"/>
      <c r="D25" s="161"/>
      <c r="E25" s="31" t="s">
        <v>200</v>
      </c>
      <c r="F25" s="65">
        <v>55914628</v>
      </c>
      <c r="G25" s="31"/>
      <c r="H25" s="34"/>
      <c r="I25" s="86"/>
      <c r="J25" s="34"/>
      <c r="K25" s="177"/>
      <c r="O25" s="3"/>
    </row>
    <row r="26" spans="1:15" x14ac:dyDescent="0.35">
      <c r="A26" s="161"/>
      <c r="B26" s="161"/>
      <c r="C26" s="30"/>
      <c r="D26" s="161"/>
      <c r="E26" s="31" t="s">
        <v>201</v>
      </c>
      <c r="F26" s="65">
        <v>42464</v>
      </c>
      <c r="G26" s="31"/>
      <c r="H26" s="34"/>
      <c r="I26" s="86"/>
      <c r="J26" s="34"/>
      <c r="K26" s="177"/>
      <c r="O26" s="3"/>
    </row>
    <row r="27" spans="1:15" x14ac:dyDescent="0.35">
      <c r="A27" s="161"/>
      <c r="B27" s="161"/>
      <c r="C27" s="30"/>
      <c r="D27" s="161"/>
      <c r="E27" s="31" t="s">
        <v>202</v>
      </c>
      <c r="F27" s="65">
        <v>13204</v>
      </c>
      <c r="G27" s="31"/>
      <c r="H27" s="34"/>
      <c r="I27" s="86"/>
      <c r="J27" s="34"/>
      <c r="K27" s="177"/>
      <c r="O27" s="3"/>
    </row>
    <row r="28" spans="1:15" ht="25.5" customHeight="1" x14ac:dyDescent="0.35">
      <c r="A28" s="161"/>
      <c r="B28" s="161"/>
      <c r="C28" s="30"/>
      <c r="D28" s="161"/>
      <c r="E28" s="31" t="s">
        <v>203</v>
      </c>
      <c r="F28" s="65">
        <v>3493523</v>
      </c>
      <c r="G28" s="31"/>
      <c r="H28" s="34"/>
      <c r="I28" s="86"/>
      <c r="J28" s="34"/>
      <c r="K28" s="177"/>
    </row>
    <row r="29" spans="1:15" x14ac:dyDescent="0.35">
      <c r="A29" s="161"/>
      <c r="B29" s="161"/>
      <c r="C29" s="30"/>
      <c r="D29" s="161"/>
      <c r="E29" s="31" t="s">
        <v>204</v>
      </c>
      <c r="F29" s="34"/>
      <c r="G29" s="31"/>
      <c r="H29" s="34"/>
      <c r="I29" s="86"/>
      <c r="J29" s="34"/>
      <c r="K29" s="177"/>
    </row>
    <row r="30" spans="1:15" x14ac:dyDescent="0.35">
      <c r="A30" s="161"/>
      <c r="B30" s="161"/>
      <c r="C30" s="30"/>
      <c r="D30" s="161"/>
      <c r="E30" s="31" t="s">
        <v>205</v>
      </c>
      <c r="F30" s="65">
        <v>954960</v>
      </c>
      <c r="G30" s="31"/>
      <c r="H30" s="34"/>
      <c r="I30" s="86"/>
      <c r="J30" s="34"/>
      <c r="K30" s="177"/>
    </row>
    <row r="31" spans="1:15" x14ac:dyDescent="0.35">
      <c r="A31" s="161"/>
      <c r="B31" s="161"/>
      <c r="C31" s="30"/>
      <c r="D31" s="161"/>
      <c r="E31" s="31" t="s">
        <v>206</v>
      </c>
      <c r="F31" s="65">
        <v>868484</v>
      </c>
      <c r="G31" s="31"/>
      <c r="H31" s="34"/>
      <c r="I31" s="86"/>
      <c r="J31" s="34"/>
      <c r="K31" s="177"/>
    </row>
    <row r="32" spans="1:15" x14ac:dyDescent="0.35">
      <c r="A32" s="161"/>
      <c r="B32" s="161"/>
      <c r="C32" s="30"/>
      <c r="D32" s="161"/>
      <c r="E32" s="31" t="s">
        <v>207</v>
      </c>
      <c r="F32" s="65">
        <v>261824</v>
      </c>
      <c r="G32" s="31"/>
      <c r="H32" s="34"/>
      <c r="I32" s="86"/>
      <c r="J32" s="34"/>
      <c r="K32" s="177"/>
    </row>
    <row r="33" spans="1:11" ht="23" x14ac:dyDescent="0.35">
      <c r="A33" s="161"/>
      <c r="B33" s="161"/>
      <c r="C33" s="30"/>
      <c r="D33" s="161"/>
      <c r="E33" s="31" t="s">
        <v>208</v>
      </c>
      <c r="F33" s="65">
        <v>1302</v>
      </c>
      <c r="G33" s="31"/>
      <c r="H33" s="34"/>
      <c r="I33" s="86"/>
      <c r="J33" s="34"/>
      <c r="K33" s="177"/>
    </row>
    <row r="34" spans="1:11" x14ac:dyDescent="0.35">
      <c r="A34" s="161"/>
      <c r="B34" s="161"/>
      <c r="C34" s="30"/>
      <c r="D34" s="161"/>
      <c r="E34" s="31" t="s">
        <v>209</v>
      </c>
      <c r="F34" s="103"/>
      <c r="G34" s="31"/>
      <c r="H34" s="34"/>
      <c r="I34" s="86"/>
      <c r="J34" s="34"/>
      <c r="K34" s="177"/>
    </row>
    <row r="35" spans="1:11" x14ac:dyDescent="0.35">
      <c r="A35" s="161"/>
      <c r="B35" s="161"/>
      <c r="C35" s="30"/>
      <c r="D35" s="161"/>
      <c r="E35" s="31" t="s">
        <v>205</v>
      </c>
      <c r="F35" s="65">
        <v>312625</v>
      </c>
      <c r="G35" s="31"/>
      <c r="H35" s="34"/>
      <c r="I35" s="86"/>
      <c r="J35" s="34"/>
      <c r="K35" s="177"/>
    </row>
    <row r="36" spans="1:11" x14ac:dyDescent="0.35">
      <c r="A36" s="161"/>
      <c r="B36" s="161"/>
      <c r="C36" s="30"/>
      <c r="D36" s="161"/>
      <c r="E36" s="31" t="s">
        <v>206</v>
      </c>
      <c r="F36" s="65">
        <v>312774</v>
      </c>
      <c r="G36" s="31"/>
      <c r="H36" s="34"/>
      <c r="I36" s="86"/>
      <c r="J36" s="34"/>
      <c r="K36" s="177"/>
    </row>
    <row r="37" spans="1:11" x14ac:dyDescent="0.35">
      <c r="A37" s="161"/>
      <c r="B37" s="161"/>
      <c r="C37" s="30"/>
      <c r="D37" s="161"/>
      <c r="E37" s="31" t="s">
        <v>207</v>
      </c>
      <c r="F37" s="65">
        <v>427281</v>
      </c>
      <c r="G37" s="31"/>
      <c r="H37" s="34"/>
      <c r="I37" s="86"/>
      <c r="J37" s="34"/>
      <c r="K37" s="177"/>
    </row>
    <row r="38" spans="1:11" ht="23" x14ac:dyDescent="0.35">
      <c r="A38" s="161"/>
      <c r="B38" s="161"/>
      <c r="C38" s="30"/>
      <c r="D38" s="161"/>
      <c r="E38" s="31" t="s">
        <v>208</v>
      </c>
      <c r="F38" s="65">
        <v>3991</v>
      </c>
      <c r="G38" s="31"/>
      <c r="H38" s="34"/>
      <c r="I38" s="86"/>
      <c r="J38" s="34"/>
      <c r="K38" s="177"/>
    </row>
    <row r="39" spans="1:11" ht="21.75" customHeight="1" x14ac:dyDescent="0.35">
      <c r="A39" s="161"/>
      <c r="B39" s="161"/>
      <c r="C39" s="30"/>
      <c r="D39" s="161"/>
      <c r="E39" s="31" t="s">
        <v>210</v>
      </c>
      <c r="F39" s="103"/>
      <c r="G39" s="31"/>
      <c r="H39" s="34"/>
      <c r="I39" s="86"/>
      <c r="J39" s="34"/>
      <c r="K39" s="177"/>
    </row>
    <row r="40" spans="1:11" ht="21.75" customHeight="1" x14ac:dyDescent="0.35">
      <c r="A40" s="161"/>
      <c r="B40" s="161"/>
      <c r="C40" s="30"/>
      <c r="D40" s="161"/>
      <c r="E40" s="31" t="s">
        <v>205</v>
      </c>
      <c r="F40" s="65">
        <v>116054</v>
      </c>
      <c r="G40" s="31"/>
      <c r="H40" s="34"/>
      <c r="I40" s="86"/>
      <c r="J40" s="34"/>
      <c r="K40" s="177"/>
    </row>
    <row r="41" spans="1:11" x14ac:dyDescent="0.35">
      <c r="A41" s="161"/>
      <c r="B41" s="161"/>
      <c r="C41" s="30"/>
      <c r="D41" s="161"/>
      <c r="E41" s="31" t="s">
        <v>206</v>
      </c>
      <c r="F41" s="65">
        <v>116181</v>
      </c>
      <c r="G41" s="31"/>
      <c r="H41" s="34"/>
      <c r="I41" s="86"/>
      <c r="J41" s="34"/>
      <c r="K41" s="177"/>
    </row>
    <row r="42" spans="1:11" x14ac:dyDescent="0.35">
      <c r="A42" s="161"/>
      <c r="B42" s="161"/>
      <c r="C42" s="30"/>
      <c r="D42" s="161"/>
      <c r="E42" s="31" t="s">
        <v>207</v>
      </c>
      <c r="F42" s="65">
        <v>595850</v>
      </c>
      <c r="G42" s="31"/>
      <c r="H42" s="34"/>
      <c r="I42" s="86"/>
      <c r="J42" s="34"/>
      <c r="K42" s="177"/>
    </row>
    <row r="43" spans="1:11" ht="23" x14ac:dyDescent="0.35">
      <c r="A43" s="161"/>
      <c r="B43" s="161"/>
      <c r="C43" s="30"/>
      <c r="D43" s="161"/>
      <c r="E43" s="31" t="s">
        <v>208</v>
      </c>
      <c r="F43" s="65">
        <v>3818</v>
      </c>
      <c r="G43" s="31"/>
      <c r="H43" s="34"/>
      <c r="I43" s="86"/>
      <c r="J43" s="34"/>
      <c r="K43" s="177"/>
    </row>
    <row r="44" spans="1:11" x14ac:dyDescent="0.35">
      <c r="A44" s="161"/>
      <c r="B44" s="161"/>
      <c r="C44" s="30"/>
      <c r="D44" s="161"/>
      <c r="E44" s="31" t="s">
        <v>211</v>
      </c>
      <c r="F44" s="34"/>
      <c r="G44" s="31"/>
      <c r="H44" s="34"/>
      <c r="I44" s="86"/>
      <c r="J44" s="34"/>
      <c r="K44" s="177"/>
    </row>
    <row r="45" spans="1:11" x14ac:dyDescent="0.35">
      <c r="A45" s="161"/>
      <c r="B45" s="161"/>
      <c r="C45" s="30"/>
      <c r="D45" s="161"/>
      <c r="E45" s="31" t="s">
        <v>205</v>
      </c>
      <c r="F45" s="65">
        <v>362083</v>
      </c>
      <c r="G45" s="31"/>
      <c r="H45" s="34"/>
      <c r="I45" s="86"/>
      <c r="J45" s="34"/>
      <c r="K45" s="177"/>
    </row>
    <row r="46" spans="1:11" x14ac:dyDescent="0.35">
      <c r="A46" s="161"/>
      <c r="B46" s="161"/>
      <c r="C46" s="30"/>
      <c r="D46" s="161"/>
      <c r="E46" s="31" t="s">
        <v>206</v>
      </c>
      <c r="F46" s="65">
        <v>428752</v>
      </c>
      <c r="G46" s="31"/>
      <c r="H46" s="34"/>
      <c r="I46" s="86"/>
      <c r="J46" s="34"/>
      <c r="K46" s="177"/>
    </row>
    <row r="47" spans="1:11" x14ac:dyDescent="0.35">
      <c r="A47" s="161"/>
      <c r="B47" s="161"/>
      <c r="C47" s="30"/>
      <c r="D47" s="161"/>
      <c r="E47" s="31" t="s">
        <v>207</v>
      </c>
      <c r="F47" s="65">
        <v>504405</v>
      </c>
      <c r="G47" s="31"/>
      <c r="H47" s="34"/>
      <c r="I47" s="86"/>
      <c r="J47" s="34"/>
      <c r="K47" s="177"/>
    </row>
    <row r="48" spans="1:11" ht="23.5" thickBot="1" x14ac:dyDescent="0.4">
      <c r="A48" s="161"/>
      <c r="B48" s="161"/>
      <c r="C48" s="30"/>
      <c r="D48" s="176"/>
      <c r="E48" s="66" t="s">
        <v>208</v>
      </c>
      <c r="F48" s="67">
        <v>2498</v>
      </c>
      <c r="G48" s="66"/>
      <c r="H48" s="89"/>
      <c r="I48" s="89"/>
      <c r="J48" s="89"/>
      <c r="K48" s="177"/>
    </row>
    <row r="49" spans="1:15" ht="23" customHeight="1" x14ac:dyDescent="0.35">
      <c r="A49" s="161"/>
      <c r="B49" s="161"/>
      <c r="C49" s="90">
        <v>5003</v>
      </c>
      <c r="D49" s="155" t="s">
        <v>212</v>
      </c>
      <c r="E49" s="24" t="s">
        <v>213</v>
      </c>
      <c r="F49" s="109">
        <v>11347</v>
      </c>
      <c r="G49" s="24" t="s">
        <v>24</v>
      </c>
      <c r="H49" s="110">
        <v>19858852</v>
      </c>
      <c r="I49" s="111" t="e">
        <f>SUMIFS([1]!BD_ConsolidadoRO[Resultado],[1]!BD_ConsolidadoRO[Funcional],$C$10,[1]!BD_ConsolidadoRO[Categoria do Ministério],$G49)</f>
        <v>#REF!</v>
      </c>
      <c r="J49" s="110" t="e">
        <f t="shared" si="0"/>
        <v>#REF!</v>
      </c>
      <c r="K49" s="177"/>
      <c r="O49" s="3"/>
    </row>
    <row r="50" spans="1:15" x14ac:dyDescent="0.35">
      <c r="A50" s="161"/>
      <c r="B50" s="161"/>
      <c r="C50" s="30"/>
      <c r="D50" s="161"/>
      <c r="E50" s="31" t="s">
        <v>189</v>
      </c>
      <c r="F50" s="112">
        <v>663761</v>
      </c>
      <c r="G50" s="31" t="s">
        <v>29</v>
      </c>
      <c r="H50" s="113">
        <v>33809874</v>
      </c>
      <c r="I50" s="114" t="e">
        <f>SUMIFS([1]!BD_ConsolidadoRO[Resultado],[1]!BD_ConsolidadoRO[Funcional],$C$10,[1]!BD_ConsolidadoRO[Categoria do Ministério],$G50)</f>
        <v>#REF!</v>
      </c>
      <c r="J50" s="113" t="e">
        <f t="shared" si="0"/>
        <v>#REF!</v>
      </c>
      <c r="K50" s="177"/>
      <c r="O50" s="3"/>
    </row>
    <row r="51" spans="1:15" x14ac:dyDescent="0.35">
      <c r="A51" s="161"/>
      <c r="B51" s="161"/>
      <c r="C51" s="30"/>
      <c r="D51" s="161"/>
      <c r="E51" s="31" t="s">
        <v>214</v>
      </c>
      <c r="F51" s="112">
        <v>42390</v>
      </c>
      <c r="G51" s="31"/>
      <c r="H51" s="113"/>
      <c r="I51" s="114" t="e">
        <f>SUMIFS([1]!BD_ConsolidadoRO[Resultado],[1]!BD_ConsolidadoRO[Funcional],$C$10,[1]!BD_ConsolidadoRO[Categoria do Ministério],$G51)</f>
        <v>#REF!</v>
      </c>
      <c r="J51" s="113" t="e">
        <f t="shared" si="0"/>
        <v>#REF!</v>
      </c>
      <c r="K51" s="177"/>
      <c r="O51" s="3"/>
    </row>
    <row r="52" spans="1:15" x14ac:dyDescent="0.35">
      <c r="A52" s="161"/>
      <c r="B52" s="161"/>
      <c r="C52" s="30"/>
      <c r="D52" s="161"/>
      <c r="E52" s="31" t="s">
        <v>190</v>
      </c>
      <c r="F52" s="115">
        <v>1263276</v>
      </c>
      <c r="G52" s="31"/>
      <c r="H52" s="113"/>
      <c r="I52" s="114" t="e">
        <f>SUMIFS([1]!BD_ConsolidadoRO[Resultado],[1]!BD_ConsolidadoRO[Funcional],$C$10,[1]!BD_ConsolidadoRO[Categoria do Ministério],$G52)</f>
        <v>#REF!</v>
      </c>
      <c r="J52" s="113" t="e">
        <f t="shared" si="0"/>
        <v>#REF!</v>
      </c>
      <c r="K52" s="177"/>
      <c r="O52" s="3"/>
    </row>
    <row r="53" spans="1:15" x14ac:dyDescent="0.35">
      <c r="A53" s="161"/>
      <c r="B53" s="161"/>
      <c r="C53" s="30"/>
      <c r="D53" s="161"/>
      <c r="E53" s="31" t="s">
        <v>191</v>
      </c>
      <c r="F53" s="115">
        <v>348363</v>
      </c>
      <c r="G53" s="31"/>
      <c r="H53" s="113"/>
      <c r="I53" s="114" t="e">
        <f>SUMIFS([1]!BD_ConsolidadoRO[Resultado],[1]!BD_ConsolidadoRO[Funcional],$C$10,[1]!BD_ConsolidadoRO[Categoria do Ministério],$G53)</f>
        <v>#REF!</v>
      </c>
      <c r="J53" s="113" t="e">
        <f t="shared" si="0"/>
        <v>#REF!</v>
      </c>
      <c r="K53" s="177"/>
      <c r="O53" s="3"/>
    </row>
    <row r="54" spans="1:15" x14ac:dyDescent="0.35">
      <c r="A54" s="161"/>
      <c r="B54" s="161"/>
      <c r="C54" s="30"/>
      <c r="D54" s="161"/>
      <c r="E54" s="31" t="s">
        <v>192</v>
      </c>
      <c r="F54" s="115">
        <v>711593</v>
      </c>
      <c r="G54" s="31"/>
      <c r="H54" s="113"/>
      <c r="I54" s="114" t="e">
        <f>SUMIFS([1]!BD_ConsolidadoRO[Resultado],[1]!BD_ConsolidadoRO[Funcional],$C$10,[1]!BD_ConsolidadoRO[Categoria do Ministério],$G54)</f>
        <v>#REF!</v>
      </c>
      <c r="J54" s="113" t="e">
        <f t="shared" si="0"/>
        <v>#REF!</v>
      </c>
      <c r="K54" s="177"/>
      <c r="O54" s="3"/>
    </row>
    <row r="55" spans="1:15" x14ac:dyDescent="0.35">
      <c r="A55" s="161"/>
      <c r="B55" s="161"/>
      <c r="C55" s="30"/>
      <c r="D55" s="161"/>
      <c r="E55" s="31" t="s">
        <v>193</v>
      </c>
      <c r="F55" s="115">
        <v>116511</v>
      </c>
      <c r="G55" s="31"/>
      <c r="H55" s="113"/>
      <c r="I55" s="114"/>
      <c r="J55" s="113"/>
      <c r="K55" s="177"/>
      <c r="O55" s="3"/>
    </row>
    <row r="56" spans="1:15" x14ac:dyDescent="0.35">
      <c r="A56" s="161"/>
      <c r="B56" s="161"/>
      <c r="C56" s="30"/>
      <c r="D56" s="161"/>
      <c r="E56" s="31" t="s">
        <v>194</v>
      </c>
      <c r="F56" s="115">
        <v>427146</v>
      </c>
      <c r="G56" s="31"/>
      <c r="H56" s="113"/>
      <c r="I56" s="114"/>
      <c r="J56" s="113"/>
      <c r="K56" s="177"/>
      <c r="O56" s="3"/>
    </row>
    <row r="57" spans="1:15" ht="23.5" thickBot="1" x14ac:dyDescent="0.4">
      <c r="A57" s="161"/>
      <c r="B57" s="161"/>
      <c r="C57" s="30"/>
      <c r="D57" s="161"/>
      <c r="E57" s="66" t="s">
        <v>215</v>
      </c>
      <c r="F57" s="116">
        <v>2671</v>
      </c>
      <c r="G57" s="31"/>
      <c r="H57" s="113"/>
      <c r="I57" s="114"/>
      <c r="J57" s="113"/>
      <c r="K57" s="177"/>
      <c r="O57" s="3"/>
    </row>
    <row r="58" spans="1:15" ht="15" thickBot="1" x14ac:dyDescent="0.4">
      <c r="A58" s="161"/>
      <c r="B58" s="161"/>
      <c r="C58" s="30"/>
      <c r="D58" s="161"/>
      <c r="E58" s="117" t="s">
        <v>216</v>
      </c>
      <c r="F58" s="118"/>
      <c r="G58" s="31"/>
      <c r="H58" s="113"/>
      <c r="I58" s="114"/>
      <c r="J58" s="113"/>
      <c r="K58" s="177"/>
      <c r="O58" s="3"/>
    </row>
    <row r="59" spans="1:15" x14ac:dyDescent="0.35">
      <c r="A59" s="161"/>
      <c r="B59" s="161"/>
      <c r="C59" s="30"/>
      <c r="D59" s="161"/>
      <c r="E59" s="24" t="s">
        <v>217</v>
      </c>
      <c r="F59" s="119">
        <v>49296</v>
      </c>
      <c r="G59" s="31"/>
      <c r="H59" s="113"/>
      <c r="I59" s="114"/>
      <c r="J59" s="113"/>
      <c r="K59" s="177"/>
    </row>
    <row r="60" spans="1:15" ht="15" thickBot="1" x14ac:dyDescent="0.4">
      <c r="A60" s="161"/>
      <c r="B60" s="161"/>
      <c r="C60" s="30"/>
      <c r="D60" s="176"/>
      <c r="E60" s="66" t="s">
        <v>218</v>
      </c>
      <c r="F60" s="116">
        <v>1189</v>
      </c>
      <c r="G60" s="66"/>
      <c r="H60" s="120"/>
      <c r="I60" s="121"/>
      <c r="J60" s="120"/>
      <c r="K60" s="177"/>
    </row>
    <row r="61" spans="1:15" x14ac:dyDescent="0.35">
      <c r="A61" s="161"/>
      <c r="B61" s="161"/>
      <c r="C61" s="90">
        <v>5004</v>
      </c>
      <c r="D61" s="155" t="s">
        <v>219</v>
      </c>
      <c r="E61" s="24" t="s">
        <v>220</v>
      </c>
      <c r="F61" s="119">
        <v>0</v>
      </c>
      <c r="G61" s="122" t="s">
        <v>29</v>
      </c>
      <c r="H61" s="27">
        <v>600543</v>
      </c>
      <c r="I61" s="111" t="e">
        <f>SUMIFS([1]!BD_ConsolidadoRO[Resultado],[1]!BD_ConsolidadoRO[Funcional],$C$10,[1]!BD_ConsolidadoRO[Categoria do Ministério],$G61)</f>
        <v>#REF!</v>
      </c>
      <c r="J61" s="27" t="e">
        <f t="shared" si="0"/>
        <v>#REF!</v>
      </c>
      <c r="K61" s="177"/>
      <c r="O61" s="3"/>
    </row>
    <row r="62" spans="1:15" ht="23" x14ac:dyDescent="0.35">
      <c r="A62" s="161"/>
      <c r="B62" s="161"/>
      <c r="C62" s="30"/>
      <c r="D62" s="161"/>
      <c r="E62" s="31" t="s">
        <v>221</v>
      </c>
      <c r="F62" s="115">
        <v>0</v>
      </c>
      <c r="G62" s="123"/>
      <c r="H62" s="34"/>
      <c r="I62" s="114" t="e">
        <f>SUMIFS([1]!BD_ConsolidadoRO[Resultado],[1]!BD_ConsolidadoRO[Funcional],$C$10,[1]!BD_ConsolidadoRO[Categoria do Ministério],$G62)</f>
        <v>#REF!</v>
      </c>
      <c r="J62" s="34" t="e">
        <f t="shared" si="0"/>
        <v>#REF!</v>
      </c>
      <c r="K62" s="177"/>
      <c r="O62" s="3"/>
    </row>
    <row r="63" spans="1:15" ht="23" x14ac:dyDescent="0.35">
      <c r="A63" s="161"/>
      <c r="B63" s="161"/>
      <c r="C63" s="30"/>
      <c r="D63" s="161"/>
      <c r="E63" s="31" t="s">
        <v>222</v>
      </c>
      <c r="F63" s="115">
        <v>0</v>
      </c>
      <c r="G63" s="123"/>
      <c r="H63" s="34"/>
      <c r="I63" s="114" t="e">
        <f>SUMIFS([1]!BD_ConsolidadoRO[Resultado],[1]!BD_ConsolidadoRO[Funcional],$C$10,[1]!BD_ConsolidadoRO[Categoria do Ministério],$G63)</f>
        <v>#REF!</v>
      </c>
      <c r="J63" s="34" t="e">
        <f t="shared" si="0"/>
        <v>#REF!</v>
      </c>
      <c r="K63" s="177"/>
      <c r="O63" s="3"/>
    </row>
    <row r="64" spans="1:15" ht="18.75" customHeight="1" x14ac:dyDescent="0.35">
      <c r="A64" s="161"/>
      <c r="B64" s="161"/>
      <c r="C64" s="30"/>
      <c r="D64" s="161"/>
      <c r="E64" s="31" t="s">
        <v>223</v>
      </c>
      <c r="F64" s="115">
        <v>35</v>
      </c>
      <c r="G64" s="123"/>
      <c r="H64" s="34"/>
      <c r="I64" s="114" t="e">
        <f>SUMIFS([1]!BD_ConsolidadoRO[Resultado],[1]!BD_ConsolidadoRO[Funcional],$C$10,[1]!BD_ConsolidadoRO[Categoria do Ministério],$G64)</f>
        <v>#REF!</v>
      </c>
      <c r="J64" s="34" t="e">
        <f t="shared" si="0"/>
        <v>#REF!</v>
      </c>
      <c r="K64" s="177"/>
      <c r="O64" s="3"/>
    </row>
    <row r="65" spans="1:15" ht="21" customHeight="1" x14ac:dyDescent="0.35">
      <c r="A65" s="161"/>
      <c r="B65" s="161"/>
      <c r="C65" s="30"/>
      <c r="D65" s="161"/>
      <c r="E65" s="31" t="s">
        <v>224</v>
      </c>
      <c r="F65" s="115">
        <v>600</v>
      </c>
      <c r="G65" s="123"/>
      <c r="H65" s="34"/>
      <c r="I65" s="114" t="e">
        <f>SUMIFS([1]!BD_ConsolidadoRO[Resultado],[1]!BD_ConsolidadoRO[Funcional],$C$10,[1]!BD_ConsolidadoRO[Categoria do Ministério],$G65)</f>
        <v>#REF!</v>
      </c>
      <c r="J65" s="34" t="e">
        <f t="shared" si="0"/>
        <v>#REF!</v>
      </c>
      <c r="K65" s="177"/>
      <c r="O65" s="3"/>
    </row>
    <row r="66" spans="1:15" ht="23.5" thickBot="1" x14ac:dyDescent="0.4">
      <c r="A66" s="161"/>
      <c r="B66" s="176"/>
      <c r="C66" s="87"/>
      <c r="D66" s="176"/>
      <c r="E66" s="66" t="s">
        <v>225</v>
      </c>
      <c r="F66" s="116">
        <v>356</v>
      </c>
      <c r="G66" s="124"/>
      <c r="H66" s="68"/>
      <c r="I66" s="121" t="e">
        <f>SUMIFS([1]!BD_ConsolidadoRO[Resultado],[1]!BD_ConsolidadoRO[Funcional],$C$10,[1]!BD_ConsolidadoRO[Categoria do Ministério],$G66)</f>
        <v>#REF!</v>
      </c>
      <c r="J66" s="68" t="e">
        <f t="shared" si="0"/>
        <v>#REF!</v>
      </c>
      <c r="K66" s="177"/>
      <c r="O66" s="3"/>
    </row>
    <row r="67" spans="1:15" x14ac:dyDescent="0.35">
      <c r="A67" s="161"/>
      <c r="B67" s="155" t="s">
        <v>74</v>
      </c>
      <c r="C67" s="23">
        <v>5901</v>
      </c>
      <c r="D67" s="175" t="s">
        <v>75</v>
      </c>
      <c r="E67" s="158" t="s">
        <v>76</v>
      </c>
      <c r="F67" s="143">
        <v>28</v>
      </c>
      <c r="G67" s="122" t="s">
        <v>24</v>
      </c>
      <c r="H67" s="27">
        <v>1088358</v>
      </c>
      <c r="I67" s="111" t="e">
        <f>SUMIFS([1]!BD_ConsolidadoRO[Resultado],[1]!BD_ConsolidadoRO[Funcional],$C$10,[1]!BD_ConsolidadoRO[Categoria do Ministério],$G67)</f>
        <v>#REF!</v>
      </c>
      <c r="J67" s="27" t="e">
        <f t="shared" si="0"/>
        <v>#REF!</v>
      </c>
      <c r="K67" s="177"/>
      <c r="O67" s="3"/>
    </row>
    <row r="68" spans="1:15" x14ac:dyDescent="0.35">
      <c r="A68" s="161"/>
      <c r="B68" s="161"/>
      <c r="C68" s="30"/>
      <c r="D68" s="184"/>
      <c r="E68" s="183"/>
      <c r="F68" s="144"/>
      <c r="G68" s="123" t="s">
        <v>29</v>
      </c>
      <c r="H68" s="34">
        <v>12674980</v>
      </c>
      <c r="I68" s="114" t="e">
        <f>SUMIFS([1]!BD_ConsolidadoRO[Resultado],[1]!BD_ConsolidadoRO[Funcional],$C$10,[1]!BD_ConsolidadoRO[Categoria do Ministério],$G68)</f>
        <v>#REF!</v>
      </c>
      <c r="J68" s="34" t="e">
        <f t="shared" si="0"/>
        <v>#REF!</v>
      </c>
      <c r="K68" s="177"/>
      <c r="O68" s="3"/>
    </row>
    <row r="69" spans="1:15" ht="15" thickBot="1" x14ac:dyDescent="0.4">
      <c r="A69" s="161"/>
      <c r="B69" s="161"/>
      <c r="C69" s="30"/>
      <c r="D69" s="184"/>
      <c r="E69" s="183"/>
      <c r="F69" s="144"/>
      <c r="G69" s="123" t="s">
        <v>31</v>
      </c>
      <c r="H69" s="34">
        <v>25000</v>
      </c>
      <c r="I69" s="114" t="e">
        <f>SUMIFS([1]!BD_ConsolidadoRO[Resultado],[1]!BD_ConsolidadoRO[Funcional],$C$10,[1]!BD_ConsolidadoRO[Categoria do Ministério],$G69)</f>
        <v>#REF!</v>
      </c>
      <c r="J69" s="34" t="e">
        <f t="shared" si="0"/>
        <v>#REF!</v>
      </c>
      <c r="K69" s="177"/>
      <c r="O69" s="3"/>
    </row>
    <row r="70" spans="1:15" ht="13.5" customHeight="1" x14ac:dyDescent="0.35">
      <c r="A70" s="161"/>
      <c r="B70" s="161"/>
      <c r="C70" s="90">
        <v>5902</v>
      </c>
      <c r="D70" s="175" t="s">
        <v>77</v>
      </c>
      <c r="E70" s="158" t="s">
        <v>76</v>
      </c>
      <c r="F70" s="143">
        <v>28</v>
      </c>
      <c r="G70" s="122" t="s">
        <v>24</v>
      </c>
      <c r="H70" s="27">
        <v>19363640</v>
      </c>
      <c r="I70" s="111" t="e">
        <f>SUMIFS([1]!BD_ConsolidadoRO[Resultado],[1]!BD_ConsolidadoRO[Funcional],$C$10,[1]!BD_ConsolidadoRO[Categoria do Ministério],$G70)</f>
        <v>#REF!</v>
      </c>
      <c r="J70" s="27" t="e">
        <f t="shared" si="0"/>
        <v>#REF!</v>
      </c>
      <c r="K70" s="177"/>
      <c r="O70" s="3"/>
    </row>
    <row r="71" spans="1:15" x14ac:dyDescent="0.35">
      <c r="A71" s="161"/>
      <c r="B71" s="161"/>
      <c r="C71" s="30"/>
      <c r="D71" s="161"/>
      <c r="E71" s="144"/>
      <c r="F71" s="144"/>
      <c r="G71" s="123" t="s">
        <v>29</v>
      </c>
      <c r="H71" s="34">
        <v>72797968</v>
      </c>
      <c r="I71" s="114" t="e">
        <f>SUMIFS([1]!BD_ConsolidadoRO[Resultado],[1]!BD_ConsolidadoRO[Funcional],$C$10,[1]!BD_ConsolidadoRO[Categoria do Ministério],$G71)</f>
        <v>#REF!</v>
      </c>
      <c r="J71" s="34" t="e">
        <f t="shared" ref="J71:J86" si="1">H71+I71</f>
        <v>#REF!</v>
      </c>
      <c r="K71" s="177"/>
      <c r="O71" s="3"/>
    </row>
    <row r="72" spans="1:15" ht="15" thickBot="1" x14ac:dyDescent="0.4">
      <c r="A72" s="161"/>
      <c r="B72" s="161"/>
      <c r="C72" s="30"/>
      <c r="D72" s="161"/>
      <c r="E72" s="144"/>
      <c r="F72" s="144"/>
      <c r="G72" s="123" t="s">
        <v>31</v>
      </c>
      <c r="H72" s="34">
        <v>65000</v>
      </c>
      <c r="I72" s="114" t="e">
        <f>SUMIFS([1]!BD_ConsolidadoRO[Resultado],[1]!BD_ConsolidadoRO[Funcional],$C$10,[1]!BD_ConsolidadoRO[Categoria do Ministério],$G72)</f>
        <v>#REF!</v>
      </c>
      <c r="J72" s="34" t="e">
        <f t="shared" si="1"/>
        <v>#REF!</v>
      </c>
      <c r="K72" s="177"/>
      <c r="O72" s="3"/>
    </row>
    <row r="73" spans="1:15" x14ac:dyDescent="0.35">
      <c r="A73" s="161"/>
      <c r="B73" s="161"/>
      <c r="C73" s="90">
        <v>5903</v>
      </c>
      <c r="D73" s="175" t="s">
        <v>78</v>
      </c>
      <c r="E73" s="158" t="s">
        <v>76</v>
      </c>
      <c r="F73" s="143">
        <v>28</v>
      </c>
      <c r="G73" s="122" t="s">
        <v>24</v>
      </c>
      <c r="H73" s="27">
        <v>87870</v>
      </c>
      <c r="I73" s="111" t="e">
        <f>SUMIFS([1]!BD_ConsolidadoRO[Resultado],[1]!BD_ConsolidadoRO[Funcional],$C$10,[1]!BD_ConsolidadoRO[Categoria do Ministério],$G73)</f>
        <v>#REF!</v>
      </c>
      <c r="J73" s="27" t="e">
        <f t="shared" si="1"/>
        <v>#REF!</v>
      </c>
      <c r="K73" s="177"/>
      <c r="O73" s="3"/>
    </row>
    <row r="74" spans="1:15" ht="15" thickBot="1" x14ac:dyDescent="0.4">
      <c r="A74" s="161"/>
      <c r="B74" s="161"/>
      <c r="C74" s="30"/>
      <c r="D74" s="161"/>
      <c r="E74" s="144"/>
      <c r="F74" s="144"/>
      <c r="G74" s="123" t="s">
        <v>29</v>
      </c>
      <c r="H74" s="34">
        <v>670652</v>
      </c>
      <c r="I74" s="114" t="e">
        <f>SUMIFS([1]!BD_ConsolidadoRO[Resultado],[1]!BD_ConsolidadoRO[Funcional],$C$10,[1]!BD_ConsolidadoRO[Categoria do Ministério],$G74)</f>
        <v>#REF!</v>
      </c>
      <c r="J74" s="34" t="e">
        <f t="shared" si="1"/>
        <v>#REF!</v>
      </c>
      <c r="K74" s="177"/>
      <c r="O74" s="3"/>
    </row>
    <row r="75" spans="1:15" x14ac:dyDescent="0.35">
      <c r="A75" s="161"/>
      <c r="B75" s="161"/>
      <c r="C75" s="90">
        <v>5904</v>
      </c>
      <c r="D75" s="175" t="s">
        <v>79</v>
      </c>
      <c r="E75" s="158" t="s">
        <v>76</v>
      </c>
      <c r="F75" s="143">
        <v>28</v>
      </c>
      <c r="G75" s="122" t="s">
        <v>24</v>
      </c>
      <c r="H75" s="27">
        <v>591254</v>
      </c>
      <c r="I75" s="111" t="e">
        <f>SUMIFS([1]!BD_ConsolidadoRO[Resultado],[1]!BD_ConsolidadoRO[Funcional],$C$10,[1]!BD_ConsolidadoRO[Categoria do Ministério],$G75)</f>
        <v>#REF!</v>
      </c>
      <c r="J75" s="27" t="e">
        <f t="shared" si="1"/>
        <v>#REF!</v>
      </c>
      <c r="K75" s="177"/>
      <c r="O75" s="3"/>
    </row>
    <row r="76" spans="1:15" x14ac:dyDescent="0.35">
      <c r="A76" s="161"/>
      <c r="B76" s="161"/>
      <c r="C76" s="30"/>
      <c r="D76" s="184"/>
      <c r="E76" s="183"/>
      <c r="F76" s="144"/>
      <c r="G76" s="123" t="s">
        <v>29</v>
      </c>
      <c r="H76" s="34">
        <v>2213986</v>
      </c>
      <c r="I76" s="114" t="e">
        <f>SUMIFS([1]!BD_ConsolidadoRO[Resultado],[1]!BD_ConsolidadoRO[Funcional],$C$10,[1]!BD_ConsolidadoRO[Categoria do Ministério],$G76)</f>
        <v>#REF!</v>
      </c>
      <c r="J76" s="34" t="e">
        <f t="shared" si="1"/>
        <v>#REF!</v>
      </c>
      <c r="K76" s="177"/>
      <c r="O76" s="3"/>
    </row>
    <row r="77" spans="1:15" ht="15" thickBot="1" x14ac:dyDescent="0.4">
      <c r="A77" s="161"/>
      <c r="B77" s="161"/>
      <c r="C77" s="30"/>
      <c r="D77" s="184"/>
      <c r="E77" s="183"/>
      <c r="F77" s="144"/>
      <c r="G77" s="123" t="s">
        <v>31</v>
      </c>
      <c r="H77" s="34">
        <v>88200</v>
      </c>
      <c r="I77" s="114" t="e">
        <f>SUMIFS([1]!BD_ConsolidadoRO[Resultado],[1]!BD_ConsolidadoRO[Funcional],$C$10,[1]!BD_ConsolidadoRO[Categoria do Ministério],$G77)</f>
        <v>#REF!</v>
      </c>
      <c r="J77" s="34" t="e">
        <f t="shared" si="1"/>
        <v>#REF!</v>
      </c>
      <c r="K77" s="177"/>
      <c r="O77" s="3"/>
    </row>
    <row r="78" spans="1:15" ht="15.5" customHeight="1" x14ac:dyDescent="0.35">
      <c r="A78" s="161"/>
      <c r="B78" s="161"/>
      <c r="C78" s="90">
        <v>5905</v>
      </c>
      <c r="D78" s="175" t="s">
        <v>80</v>
      </c>
      <c r="E78" s="158" t="s">
        <v>76</v>
      </c>
      <c r="F78" s="143">
        <v>28</v>
      </c>
      <c r="G78" s="122" t="s">
        <v>24</v>
      </c>
      <c r="H78" s="27">
        <v>50187256</v>
      </c>
      <c r="I78" s="111" t="e">
        <f>SUMIFS([1]!BD_ConsolidadoRO[Resultado],[1]!BD_ConsolidadoRO[Funcional],$C$10,[1]!BD_ConsolidadoRO[Categoria do Ministério],$G78)</f>
        <v>#REF!</v>
      </c>
      <c r="J78" s="27" t="e">
        <f t="shared" si="1"/>
        <v>#REF!</v>
      </c>
      <c r="K78" s="177"/>
      <c r="O78" s="3"/>
    </row>
    <row r="79" spans="1:15" ht="15" thickBot="1" x14ac:dyDescent="0.4">
      <c r="A79" s="161"/>
      <c r="B79" s="161"/>
      <c r="C79" s="30"/>
      <c r="D79" s="161"/>
      <c r="E79" s="144"/>
      <c r="F79" s="144"/>
      <c r="G79" s="123" t="s">
        <v>29</v>
      </c>
      <c r="H79" s="34">
        <v>17557642</v>
      </c>
      <c r="I79" s="114" t="e">
        <f>SUMIFS([1]!BD_ConsolidadoRO[Resultado],[1]!BD_ConsolidadoRO[Funcional],$C$10,[1]!BD_ConsolidadoRO[Categoria do Ministério],$G79)</f>
        <v>#REF!</v>
      </c>
      <c r="J79" s="34" t="e">
        <f t="shared" si="1"/>
        <v>#REF!</v>
      </c>
      <c r="K79" s="177"/>
      <c r="O79" s="3"/>
    </row>
    <row r="80" spans="1:15" ht="15" thickBot="1" x14ac:dyDescent="0.4">
      <c r="A80" s="161"/>
      <c r="B80" s="161"/>
      <c r="C80" s="90">
        <v>5906</v>
      </c>
      <c r="D80" s="92" t="s">
        <v>81</v>
      </c>
      <c r="E80" s="72" t="s">
        <v>82</v>
      </c>
      <c r="F80" s="24">
        <v>27</v>
      </c>
      <c r="G80" s="122" t="s">
        <v>29</v>
      </c>
      <c r="H80" s="27">
        <v>1451960</v>
      </c>
      <c r="I80" s="111" t="e">
        <f>SUMIFS([1]!BD_ConsolidadoRO[Resultado],[1]!BD_ConsolidadoRO[Funcional],$C$10,[1]!BD_ConsolidadoRO[Categoria do Ministério],$G80)</f>
        <v>#REF!</v>
      </c>
      <c r="J80" s="27" t="e">
        <f t="shared" si="1"/>
        <v>#REF!</v>
      </c>
      <c r="K80" s="91"/>
      <c r="O80" s="3"/>
    </row>
    <row r="81" spans="1:15" x14ac:dyDescent="0.35">
      <c r="A81" s="161"/>
      <c r="B81" s="161"/>
      <c r="C81" s="90">
        <v>5907</v>
      </c>
      <c r="D81" s="175" t="s">
        <v>83</v>
      </c>
      <c r="E81" s="158" t="s">
        <v>76</v>
      </c>
      <c r="F81" s="143">
        <v>28</v>
      </c>
      <c r="G81" s="122" t="s">
        <v>24</v>
      </c>
      <c r="H81" s="27">
        <v>2544455</v>
      </c>
      <c r="I81" s="111" t="e">
        <f>SUMIFS([1]!BD_ConsolidadoRO[Resultado],[1]!BD_ConsolidadoRO[Funcional],$C$10,[1]!BD_ConsolidadoRO[Categoria do Ministério],$G81)</f>
        <v>#REF!</v>
      </c>
      <c r="J81" s="27" t="e">
        <f t="shared" si="1"/>
        <v>#REF!</v>
      </c>
      <c r="K81" s="177"/>
      <c r="O81" s="3"/>
    </row>
    <row r="82" spans="1:15" ht="15" thickBot="1" x14ac:dyDescent="0.4">
      <c r="A82" s="161"/>
      <c r="B82" s="161"/>
      <c r="C82" s="30"/>
      <c r="D82" s="161"/>
      <c r="E82" s="144"/>
      <c r="F82" s="144"/>
      <c r="G82" s="123" t="s">
        <v>29</v>
      </c>
      <c r="H82" s="34">
        <v>1117281</v>
      </c>
      <c r="I82" s="114" t="e">
        <f>SUMIFS([1]!BD_ConsolidadoRO[Resultado],[1]!BD_ConsolidadoRO[Funcional],$C$10,[1]!BD_ConsolidadoRO[Categoria do Ministério],$G82)</f>
        <v>#REF!</v>
      </c>
      <c r="J82" s="34" t="e">
        <f t="shared" si="1"/>
        <v>#REF!</v>
      </c>
      <c r="K82" s="177"/>
      <c r="O82" s="3"/>
    </row>
    <row r="83" spans="1:15" ht="23.5" thickBot="1" x14ac:dyDescent="0.4">
      <c r="A83" s="161"/>
      <c r="B83" s="161"/>
      <c r="C83" s="90">
        <v>5908</v>
      </c>
      <c r="D83" s="92" t="s">
        <v>84</v>
      </c>
      <c r="E83" s="72" t="s">
        <v>85</v>
      </c>
      <c r="F83" s="70">
        <v>1831</v>
      </c>
      <c r="G83" s="122" t="s">
        <v>29</v>
      </c>
      <c r="H83" s="27">
        <v>2493332</v>
      </c>
      <c r="I83" s="111" t="e">
        <f>SUMIFS([1]!BD_ConsolidadoRO[Resultado],[1]!BD_ConsolidadoRO[Funcional],$C$10,[1]!BD_ConsolidadoRO[Categoria do Ministério],$G83)</f>
        <v>#REF!</v>
      </c>
      <c r="J83" s="27" t="e">
        <f t="shared" si="1"/>
        <v>#REF!</v>
      </c>
      <c r="K83" s="91"/>
      <c r="O83" s="3"/>
    </row>
    <row r="84" spans="1:15" x14ac:dyDescent="0.35">
      <c r="A84" s="161"/>
      <c r="B84" s="161"/>
      <c r="C84" s="90">
        <v>5909</v>
      </c>
      <c r="D84" s="175" t="s">
        <v>86</v>
      </c>
      <c r="E84" s="158" t="s">
        <v>87</v>
      </c>
      <c r="F84" s="143">
        <v>38</v>
      </c>
      <c r="G84" s="122" t="s">
        <v>29</v>
      </c>
      <c r="H84" s="27">
        <v>2568688</v>
      </c>
      <c r="I84" s="111" t="e">
        <f>SUMIFS([1]!BD_ConsolidadoRO[Resultado],[1]!BD_ConsolidadoRO[Funcional],$C$10,[1]!BD_ConsolidadoRO[Categoria do Ministério],$G84)</f>
        <v>#REF!</v>
      </c>
      <c r="J84" s="27" t="e">
        <f t="shared" si="1"/>
        <v>#REF!</v>
      </c>
      <c r="K84" s="177"/>
      <c r="O84" s="3"/>
    </row>
    <row r="85" spans="1:15" x14ac:dyDescent="0.35">
      <c r="A85" s="161"/>
      <c r="B85" s="161"/>
      <c r="C85" s="30"/>
      <c r="D85" s="161"/>
      <c r="E85" s="144"/>
      <c r="F85" s="144"/>
      <c r="G85" s="123" t="s">
        <v>31</v>
      </c>
      <c r="H85" s="34">
        <v>33011190</v>
      </c>
      <c r="I85" s="114" t="e">
        <f>SUMIFS([1]!BD_ConsolidadoRO[Resultado],[1]!BD_ConsolidadoRO[Funcional],$C$10,[1]!BD_ConsolidadoRO[Categoria do Ministério],$G85)</f>
        <v>#REF!</v>
      </c>
      <c r="J85" s="34" t="e">
        <f t="shared" si="1"/>
        <v>#REF!</v>
      </c>
      <c r="K85" s="177"/>
      <c r="O85" s="3"/>
    </row>
    <row r="86" spans="1:15" ht="15" thickBot="1" x14ac:dyDescent="0.4">
      <c r="A86" s="161"/>
      <c r="B86" s="161"/>
      <c r="C86" s="30"/>
      <c r="D86" s="161"/>
      <c r="E86" s="144"/>
      <c r="F86" s="144"/>
      <c r="G86" s="123" t="s">
        <v>33</v>
      </c>
      <c r="H86" s="34">
        <v>10000000</v>
      </c>
      <c r="I86" s="114" t="e">
        <f>SUMIFS([1]!BD_ConsolidadoRO[Resultado],[1]!BD_ConsolidadoRO[Funcional],$C$10,[1]!BD_ConsolidadoRO[Categoria do Ministério],$G86)</f>
        <v>#REF!</v>
      </c>
      <c r="J86" s="34" t="e">
        <f t="shared" si="1"/>
        <v>#REF!</v>
      </c>
      <c r="K86" s="177"/>
      <c r="O86" s="3"/>
    </row>
    <row r="87" spans="1:15" ht="15" thickBot="1" x14ac:dyDescent="0.4">
      <c r="A87" s="73" t="s">
        <v>226</v>
      </c>
      <c r="B87" s="74"/>
      <c r="C87" s="74"/>
      <c r="D87" s="74"/>
      <c r="E87" s="74"/>
      <c r="F87" s="77"/>
      <c r="G87" s="51"/>
      <c r="H87" s="78">
        <f>SUM(H10:H86)</f>
        <v>410601831</v>
      </c>
      <c r="I87" s="105" t="e">
        <f>SUM(I10:I86)</f>
        <v>#REF!</v>
      </c>
      <c r="J87" s="105" t="e">
        <f>SUM(J10:J86)</f>
        <v>#REF!</v>
      </c>
    </row>
    <row r="89" spans="1:15" x14ac:dyDescent="0.35">
      <c r="J89" s="55"/>
    </row>
  </sheetData>
  <mergeCells count="53">
    <mergeCell ref="D6:H6"/>
    <mergeCell ref="A1:H1"/>
    <mergeCell ref="B2:H2"/>
    <mergeCell ref="B3:H3"/>
    <mergeCell ref="B4:H4"/>
    <mergeCell ref="B5:H5"/>
    <mergeCell ref="K10:K16"/>
    <mergeCell ref="D17:D48"/>
    <mergeCell ref="K17:K48"/>
    <mergeCell ref="D49:D60"/>
    <mergeCell ref="K49:K60"/>
    <mergeCell ref="I8:I9"/>
    <mergeCell ref="J8:J9"/>
    <mergeCell ref="A10:A86"/>
    <mergeCell ref="B10:B66"/>
    <mergeCell ref="D10:D16"/>
    <mergeCell ref="A8:A9"/>
    <mergeCell ref="B8:B9"/>
    <mergeCell ref="D8:D9"/>
    <mergeCell ref="E8:F8"/>
    <mergeCell ref="G8:G9"/>
    <mergeCell ref="H8:H9"/>
    <mergeCell ref="B67:B86"/>
    <mergeCell ref="D67:D69"/>
    <mergeCell ref="E67:E69"/>
    <mergeCell ref="F67:F69"/>
    <mergeCell ref="K67:K69"/>
    <mergeCell ref="D70:D72"/>
    <mergeCell ref="E70:E72"/>
    <mergeCell ref="F70:F72"/>
    <mergeCell ref="D75:D77"/>
    <mergeCell ref="E75:E77"/>
    <mergeCell ref="F75:F77"/>
    <mergeCell ref="K75:K77"/>
    <mergeCell ref="D61:D66"/>
    <mergeCell ref="K61:K66"/>
    <mergeCell ref="K70:K72"/>
    <mergeCell ref="D73:D74"/>
    <mergeCell ref="E73:E74"/>
    <mergeCell ref="F73:F74"/>
    <mergeCell ref="K73:K74"/>
    <mergeCell ref="D78:D79"/>
    <mergeCell ref="E78:E79"/>
    <mergeCell ref="F78:F79"/>
    <mergeCell ref="K78:K79"/>
    <mergeCell ref="D84:D86"/>
    <mergeCell ref="E84:E86"/>
    <mergeCell ref="F84:F86"/>
    <mergeCell ref="K84:K86"/>
    <mergeCell ref="D81:D82"/>
    <mergeCell ref="E81:E82"/>
    <mergeCell ref="F81:F82"/>
    <mergeCell ref="K81:K82"/>
  </mergeCells>
  <conditionalFormatting sqref="M10:M87">
    <cfRule type="containsText" dxfId="1" priority="1" operator="containsText" text="VERDADEIRO">
      <formula>NOT(ISERROR(SEARCH("VERDADEIRO",M10)))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62" orientation="landscape" r:id="rId1"/>
  <rowBreaks count="2" manualBreakCount="2">
    <brk id="48" max="8" man="1"/>
    <brk id="79" max="8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B4778-1E8C-414C-BA1C-F88531F6E113}">
  <sheetPr>
    <tabColor rgb="FFFF0066"/>
  </sheetPr>
  <dimension ref="A1:O55"/>
  <sheetViews>
    <sheetView showGridLines="0" tabSelected="1" zoomScale="80" zoomScaleNormal="80" workbookViewId="0">
      <pane ySplit="9" topLeftCell="A20" activePane="bottomLeft" state="frozen"/>
      <selection activeCell="A4" sqref="A4"/>
      <selection pane="bottomLeft" activeCell="H55" sqref="H55"/>
    </sheetView>
  </sheetViews>
  <sheetFormatPr defaultColWidth="9.1796875" defaultRowHeight="14.5" x14ac:dyDescent="0.35"/>
  <cols>
    <col min="1" max="1" width="20.7265625" style="21" customWidth="1"/>
    <col min="2" max="2" width="22.7265625" style="79" bestFit="1" customWidth="1"/>
    <col min="3" max="3" width="22.7265625" style="79" hidden="1" customWidth="1"/>
    <col min="4" max="4" width="29.54296875" style="79" customWidth="1"/>
    <col min="5" max="5" width="15.81640625" style="79" customWidth="1"/>
    <col min="6" max="6" width="9.81640625" style="21" bestFit="1" customWidth="1"/>
    <col min="7" max="7" width="42.7265625" style="59" customWidth="1"/>
    <col min="8" max="8" width="21.453125" style="59" bestFit="1" customWidth="1"/>
    <col min="9" max="9" width="20.1796875" style="59" hidden="1" customWidth="1"/>
    <col min="10" max="10" width="20.7265625" style="108" hidden="1" customWidth="1"/>
    <col min="11" max="11" width="20.1796875" style="108" customWidth="1"/>
    <col min="12" max="12" width="11.7265625" style="21" bestFit="1" customWidth="1"/>
    <col min="13" max="13" width="14.453125" style="21" customWidth="1"/>
    <col min="14" max="16384" width="9.1796875" style="21"/>
  </cols>
  <sheetData>
    <row r="1" spans="1:15" x14ac:dyDescent="0.35">
      <c r="A1" s="145" t="s">
        <v>0</v>
      </c>
      <c r="B1" s="146"/>
      <c r="C1" s="146"/>
      <c r="D1" s="146"/>
      <c r="E1" s="146"/>
      <c r="F1" s="146"/>
      <c r="G1" s="146"/>
      <c r="H1" s="147"/>
      <c r="I1" s="1"/>
      <c r="J1" s="2"/>
      <c r="K1" s="28"/>
      <c r="M1" s="21">
        <v>25</v>
      </c>
    </row>
    <row r="2" spans="1:15" x14ac:dyDescent="0.35">
      <c r="A2" s="56"/>
      <c r="B2" s="168" t="s">
        <v>1</v>
      </c>
      <c r="C2" s="169"/>
      <c r="D2" s="169"/>
      <c r="E2" s="169"/>
      <c r="F2" s="169"/>
      <c r="G2" s="169"/>
      <c r="H2" s="170"/>
      <c r="I2" s="9"/>
      <c r="J2" s="57"/>
      <c r="K2" s="125"/>
    </row>
    <row r="3" spans="1:15" ht="15" customHeight="1" x14ac:dyDescent="0.35">
      <c r="A3" s="56"/>
      <c r="B3" s="168" t="s">
        <v>2</v>
      </c>
      <c r="C3" s="169"/>
      <c r="D3" s="169"/>
      <c r="E3" s="169"/>
      <c r="F3" s="169"/>
      <c r="G3" s="169"/>
      <c r="H3" s="170"/>
      <c r="I3" s="21"/>
      <c r="J3" s="58"/>
      <c r="K3" s="21"/>
    </row>
    <row r="4" spans="1:15" ht="15" customHeight="1" x14ac:dyDescent="0.35">
      <c r="A4" s="56"/>
      <c r="B4" s="171" t="s">
        <v>227</v>
      </c>
      <c r="C4" s="169"/>
      <c r="D4" s="169"/>
      <c r="E4" s="169"/>
      <c r="F4" s="169"/>
      <c r="G4" s="169"/>
      <c r="H4" s="170"/>
      <c r="I4" s="21"/>
      <c r="J4" s="58"/>
      <c r="K4" s="21"/>
    </row>
    <row r="5" spans="1:15" ht="14.5" customHeight="1" x14ac:dyDescent="0.35">
      <c r="A5" s="56"/>
      <c r="B5" s="172" t="s">
        <v>228</v>
      </c>
      <c r="C5" s="173"/>
      <c r="D5" s="173"/>
      <c r="E5" s="173"/>
      <c r="F5" s="173"/>
      <c r="G5" s="173"/>
      <c r="H5" s="174"/>
      <c r="J5" s="60"/>
      <c r="K5" s="59"/>
    </row>
    <row r="6" spans="1:15" ht="14.5" customHeight="1" x14ac:dyDescent="0.35">
      <c r="A6" s="56"/>
      <c r="B6" s="9" t="s">
        <v>5</v>
      </c>
      <c r="C6" s="9"/>
      <c r="D6" s="172" t="s">
        <v>6</v>
      </c>
      <c r="E6" s="173"/>
      <c r="F6" s="173"/>
      <c r="G6" s="173"/>
      <c r="H6" s="174"/>
      <c r="J6" s="60"/>
      <c r="K6" s="59"/>
    </row>
    <row r="7" spans="1:15" ht="15" thickBot="1" x14ac:dyDescent="0.4">
      <c r="A7" s="61"/>
      <c r="B7" s="11"/>
      <c r="C7" s="11"/>
      <c r="D7" s="81"/>
      <c r="E7" s="81"/>
      <c r="F7" s="82"/>
      <c r="G7" s="62"/>
      <c r="H7" s="14">
        <v>1</v>
      </c>
      <c r="I7" s="62"/>
      <c r="J7" s="14">
        <v>1</v>
      </c>
      <c r="K7" s="126"/>
    </row>
    <row r="8" spans="1:15" ht="15" thickBot="1" x14ac:dyDescent="0.4">
      <c r="A8" s="141" t="s">
        <v>7</v>
      </c>
      <c r="B8" s="141" t="s">
        <v>8</v>
      </c>
      <c r="C8" s="16" t="s">
        <v>9</v>
      </c>
      <c r="D8" s="141" t="s">
        <v>10</v>
      </c>
      <c r="E8" s="185" t="s">
        <v>11</v>
      </c>
      <c r="F8" s="186"/>
      <c r="G8" s="141" t="s">
        <v>12</v>
      </c>
      <c r="H8" s="141" t="s">
        <v>13</v>
      </c>
      <c r="I8" s="141" t="s">
        <v>14</v>
      </c>
      <c r="J8" s="141" t="s">
        <v>15</v>
      </c>
      <c r="K8" s="127"/>
    </row>
    <row r="9" spans="1:15" ht="15" thickBot="1" x14ac:dyDescent="0.4">
      <c r="A9" s="142"/>
      <c r="B9" s="142"/>
      <c r="C9" s="19" t="s">
        <v>16</v>
      </c>
      <c r="D9" s="142"/>
      <c r="E9" s="20" t="s">
        <v>17</v>
      </c>
      <c r="F9" s="17" t="s">
        <v>18</v>
      </c>
      <c r="G9" s="142"/>
      <c r="H9" s="142"/>
      <c r="I9" s="142"/>
      <c r="J9" s="142"/>
      <c r="K9" s="127"/>
    </row>
    <row r="10" spans="1:15" x14ac:dyDescent="0.35">
      <c r="A10" s="155" t="s">
        <v>91</v>
      </c>
      <c r="B10" s="155" t="s">
        <v>74</v>
      </c>
      <c r="C10" s="23">
        <v>6001</v>
      </c>
      <c r="D10" s="155" t="s">
        <v>229</v>
      </c>
      <c r="E10" s="143" t="s">
        <v>76</v>
      </c>
      <c r="F10" s="143">
        <v>28</v>
      </c>
      <c r="G10" s="122" t="s">
        <v>24</v>
      </c>
      <c r="H10" s="27">
        <v>12405949</v>
      </c>
      <c r="I10" s="84" t="e">
        <f>SUMIFS([1]!BD_ConsolidadoRO[Resultado],[1]!BD_ConsolidadoRO[Funcional],$C$10,[1]!BD_ConsolidadoRO[Categoria do Ministério],$G10)</f>
        <v>#REF!</v>
      </c>
      <c r="J10" s="27" t="e">
        <f>H10+I10</f>
        <v>#REF!</v>
      </c>
      <c r="K10" s="197"/>
      <c r="O10" s="3"/>
    </row>
    <row r="11" spans="1:15" ht="23" x14ac:dyDescent="0.35">
      <c r="A11" s="161"/>
      <c r="B11" s="161"/>
      <c r="C11" s="30"/>
      <c r="D11" s="161"/>
      <c r="E11" s="144"/>
      <c r="F11" s="144"/>
      <c r="G11" s="123" t="s">
        <v>27</v>
      </c>
      <c r="H11" s="113">
        <v>252215</v>
      </c>
      <c r="I11" s="114" t="e">
        <f>SUMIFS([1]!BD_ConsolidadoRO[Resultado],[1]!BD_ConsolidadoRO[Funcional],$C$10,[1]!BD_ConsolidadoRO[Categoria do Ministério],$G11)</f>
        <v>#REF!</v>
      </c>
      <c r="J11" s="34" t="e">
        <f t="shared" ref="J11:J33" si="0">H11+I11</f>
        <v>#REF!</v>
      </c>
      <c r="K11" s="197"/>
      <c r="O11" s="3"/>
    </row>
    <row r="12" spans="1:15" ht="15" thickBot="1" x14ac:dyDescent="0.4">
      <c r="A12" s="161"/>
      <c r="B12" s="161"/>
      <c r="C12" s="30"/>
      <c r="D12" s="161"/>
      <c r="E12" s="144"/>
      <c r="F12" s="144"/>
      <c r="G12" s="123" t="s">
        <v>29</v>
      </c>
      <c r="H12" s="113">
        <v>16761750</v>
      </c>
      <c r="I12" s="114" t="e">
        <f>SUMIFS([1]!BD_ConsolidadoRO[Resultado],[1]!BD_ConsolidadoRO[Funcional],$C$10,[1]!BD_ConsolidadoRO[Categoria do Ministério],$G12)</f>
        <v>#REF!</v>
      </c>
      <c r="J12" s="34" t="e">
        <f t="shared" si="0"/>
        <v>#REF!</v>
      </c>
      <c r="K12" s="197"/>
      <c r="O12" s="3"/>
    </row>
    <row r="13" spans="1:15" x14ac:dyDescent="0.35">
      <c r="A13" s="161"/>
      <c r="B13" s="161"/>
      <c r="C13" s="90">
        <v>6002</v>
      </c>
      <c r="D13" s="155" t="s">
        <v>230</v>
      </c>
      <c r="E13" s="24" t="s">
        <v>76</v>
      </c>
      <c r="F13" s="24">
        <v>28</v>
      </c>
      <c r="G13" s="122" t="s">
        <v>24</v>
      </c>
      <c r="H13" s="110">
        <v>88626510</v>
      </c>
      <c r="I13" s="111" t="e">
        <f>SUMIFS([1]!BD_ConsolidadoRO[Resultado],[1]!BD_ConsolidadoRO[Funcional],$C$10,[1]!BD_ConsolidadoRO[Categoria do Ministério],$G13)</f>
        <v>#REF!</v>
      </c>
      <c r="J13" s="110" t="e">
        <f t="shared" si="0"/>
        <v>#REF!</v>
      </c>
      <c r="K13" s="198"/>
      <c r="O13" s="3"/>
    </row>
    <row r="14" spans="1:15" ht="23.5" thickBot="1" x14ac:dyDescent="0.4">
      <c r="A14" s="161"/>
      <c r="B14" s="161"/>
      <c r="C14" s="30"/>
      <c r="D14" s="161"/>
      <c r="E14" s="31" t="s">
        <v>231</v>
      </c>
      <c r="F14" s="71">
        <v>43484</v>
      </c>
      <c r="G14" s="123" t="s">
        <v>29</v>
      </c>
      <c r="H14" s="113">
        <v>145233843</v>
      </c>
      <c r="I14" s="114" t="e">
        <f>SUMIFS([1]!BD_ConsolidadoRO[Resultado],[1]!BD_ConsolidadoRO[Funcional],$C$10,[1]!BD_ConsolidadoRO[Categoria do Ministério],$G14)</f>
        <v>#REF!</v>
      </c>
      <c r="J14" s="113" t="e">
        <f t="shared" si="0"/>
        <v>#REF!</v>
      </c>
      <c r="K14" s="198"/>
      <c r="O14" s="3"/>
    </row>
    <row r="15" spans="1:15" x14ac:dyDescent="0.35">
      <c r="A15" s="161"/>
      <c r="B15" s="161"/>
      <c r="C15" s="90">
        <v>6003</v>
      </c>
      <c r="D15" s="155" t="s">
        <v>232</v>
      </c>
      <c r="E15" s="143" t="s">
        <v>76</v>
      </c>
      <c r="F15" s="143">
        <v>28</v>
      </c>
      <c r="G15" s="122" t="s">
        <v>24</v>
      </c>
      <c r="H15" s="110">
        <v>102677436</v>
      </c>
      <c r="I15" s="111" t="e">
        <f>SUMIFS([1]!BD_ConsolidadoRO[Resultado],[1]!BD_ConsolidadoRO[Funcional],$C$10,[1]!BD_ConsolidadoRO[Categoria do Ministério],$G15)</f>
        <v>#REF!</v>
      </c>
      <c r="J15" s="110" t="e">
        <f t="shared" si="0"/>
        <v>#REF!</v>
      </c>
      <c r="K15" s="198"/>
      <c r="O15" s="3"/>
    </row>
    <row r="16" spans="1:15" x14ac:dyDescent="0.35">
      <c r="A16" s="161"/>
      <c r="B16" s="161"/>
      <c r="C16" s="30"/>
      <c r="D16" s="161"/>
      <c r="E16" s="144"/>
      <c r="F16" s="144"/>
      <c r="G16" s="123" t="s">
        <v>29</v>
      </c>
      <c r="H16" s="113">
        <v>54435061</v>
      </c>
      <c r="I16" s="114" t="e">
        <f>SUMIFS([1]!BD_ConsolidadoRO[Resultado],[1]!BD_ConsolidadoRO[Funcional],$C$10,[1]!BD_ConsolidadoRO[Categoria do Ministério],$G16)</f>
        <v>#REF!</v>
      </c>
      <c r="J16" s="113" t="e">
        <f t="shared" si="0"/>
        <v>#REF!</v>
      </c>
      <c r="K16" s="198"/>
      <c r="O16" s="3"/>
    </row>
    <row r="17" spans="1:15" ht="15" thickBot="1" x14ac:dyDescent="0.4">
      <c r="A17" s="161"/>
      <c r="B17" s="161"/>
      <c r="C17" s="30"/>
      <c r="D17" s="161"/>
      <c r="E17" s="144"/>
      <c r="F17" s="144"/>
      <c r="G17" s="123" t="s">
        <v>31</v>
      </c>
      <c r="H17" s="113">
        <v>905041</v>
      </c>
      <c r="I17" s="114" t="e">
        <f>SUMIFS([1]!BD_ConsolidadoRO[Resultado],[1]!BD_ConsolidadoRO[Funcional],$C$10,[1]!BD_ConsolidadoRO[Categoria do Ministério],$G17)</f>
        <v>#REF!</v>
      </c>
      <c r="J17" s="113" t="e">
        <f t="shared" si="0"/>
        <v>#REF!</v>
      </c>
      <c r="K17" s="198"/>
      <c r="O17" s="3"/>
    </row>
    <row r="18" spans="1:15" x14ac:dyDescent="0.35">
      <c r="A18" s="161"/>
      <c r="B18" s="161"/>
      <c r="C18" s="90">
        <v>6004</v>
      </c>
      <c r="D18" s="155" t="s">
        <v>233</v>
      </c>
      <c r="E18" s="143" t="s">
        <v>76</v>
      </c>
      <c r="F18" s="143">
        <v>28</v>
      </c>
      <c r="G18" s="122" t="s">
        <v>24</v>
      </c>
      <c r="H18" s="110">
        <v>66240581</v>
      </c>
      <c r="I18" s="111" t="e">
        <f>SUMIFS([1]!BD_ConsolidadoRO[Resultado],[1]!BD_ConsolidadoRO[Funcional],$C$10,[1]!BD_ConsolidadoRO[Categoria do Ministério],$G18)</f>
        <v>#REF!</v>
      </c>
      <c r="J18" s="110" t="e">
        <f t="shared" si="0"/>
        <v>#REF!</v>
      </c>
      <c r="K18" s="198"/>
      <c r="O18" s="3"/>
    </row>
    <row r="19" spans="1:15" x14ac:dyDescent="0.35">
      <c r="A19" s="161"/>
      <c r="B19" s="161"/>
      <c r="C19" s="30"/>
      <c r="D19" s="161"/>
      <c r="E19" s="144"/>
      <c r="F19" s="144"/>
      <c r="G19" s="123" t="s">
        <v>29</v>
      </c>
      <c r="H19" s="113">
        <v>192393645</v>
      </c>
      <c r="I19" s="114" t="e">
        <f>SUMIFS([1]!BD_ConsolidadoRO[Resultado],[1]!BD_ConsolidadoRO[Funcional],$C$10,[1]!BD_ConsolidadoRO[Categoria do Ministério],$G19)</f>
        <v>#REF!</v>
      </c>
      <c r="J19" s="113" t="e">
        <f t="shared" si="0"/>
        <v>#REF!</v>
      </c>
      <c r="K19" s="198"/>
      <c r="O19" s="3"/>
    </row>
    <row r="20" spans="1:15" ht="15" thickBot="1" x14ac:dyDescent="0.4">
      <c r="A20" s="161"/>
      <c r="B20" s="161"/>
      <c r="C20" s="30"/>
      <c r="D20" s="161"/>
      <c r="E20" s="144"/>
      <c r="F20" s="144"/>
      <c r="G20" s="123" t="s">
        <v>31</v>
      </c>
      <c r="H20" s="113">
        <v>1888738</v>
      </c>
      <c r="I20" s="114" t="e">
        <f>SUMIFS([1]!BD_ConsolidadoRO[Resultado],[1]!BD_ConsolidadoRO[Funcional],$C$10,[1]!BD_ConsolidadoRO[Categoria do Ministério],$G20)</f>
        <v>#REF!</v>
      </c>
      <c r="J20" s="113" t="e">
        <f t="shared" si="0"/>
        <v>#REF!</v>
      </c>
      <c r="K20" s="198"/>
      <c r="O20" s="3"/>
    </row>
    <row r="21" spans="1:15" x14ac:dyDescent="0.35">
      <c r="A21" s="161"/>
      <c r="B21" s="161"/>
      <c r="C21" s="90">
        <v>6005</v>
      </c>
      <c r="D21" s="155" t="s">
        <v>234</v>
      </c>
      <c r="E21" s="143" t="s">
        <v>76</v>
      </c>
      <c r="F21" s="143">
        <v>28</v>
      </c>
      <c r="G21" s="122" t="s">
        <v>24</v>
      </c>
      <c r="H21" s="110">
        <v>16336976</v>
      </c>
      <c r="I21" s="111" t="e">
        <f>SUMIFS([1]!BD_ConsolidadoRO[Resultado],[1]!BD_ConsolidadoRO[Funcional],$C$10,[1]!BD_ConsolidadoRO[Categoria do Ministério],$G21)</f>
        <v>#REF!</v>
      </c>
      <c r="J21" s="110" t="e">
        <f t="shared" si="0"/>
        <v>#REF!</v>
      </c>
      <c r="K21" s="198"/>
      <c r="O21" s="3"/>
    </row>
    <row r="22" spans="1:15" ht="15" thickBot="1" x14ac:dyDescent="0.4">
      <c r="A22" s="161"/>
      <c r="B22" s="161"/>
      <c r="C22" s="30"/>
      <c r="D22" s="161"/>
      <c r="E22" s="144"/>
      <c r="F22" s="144"/>
      <c r="G22" s="123" t="s">
        <v>29</v>
      </c>
      <c r="H22" s="113">
        <v>6721083</v>
      </c>
      <c r="I22" s="114" t="e">
        <f>SUMIFS([1]!BD_ConsolidadoRO[Resultado],[1]!BD_ConsolidadoRO[Funcional],$C$10,[1]!BD_ConsolidadoRO[Categoria do Ministério],$G22)</f>
        <v>#REF!</v>
      </c>
      <c r="J22" s="113" t="e">
        <f t="shared" si="0"/>
        <v>#REF!</v>
      </c>
      <c r="K22" s="198"/>
      <c r="O22" s="3"/>
    </row>
    <row r="23" spans="1:15" x14ac:dyDescent="0.35">
      <c r="A23" s="161"/>
      <c r="B23" s="161"/>
      <c r="C23" s="90">
        <v>6007</v>
      </c>
      <c r="D23" s="155" t="s">
        <v>235</v>
      </c>
      <c r="E23" s="143" t="s">
        <v>76</v>
      </c>
      <c r="F23" s="143">
        <v>28</v>
      </c>
      <c r="G23" s="122" t="s">
        <v>24</v>
      </c>
      <c r="H23" s="110">
        <v>67872738</v>
      </c>
      <c r="I23" s="111" t="e">
        <f>SUMIFS([1]!BD_ConsolidadoRO[Resultado],[1]!BD_ConsolidadoRO[Funcional],$C$10,[1]!BD_ConsolidadoRO[Categoria do Ministério],$G23)</f>
        <v>#REF!</v>
      </c>
      <c r="J23" s="110" t="e">
        <f t="shared" si="0"/>
        <v>#REF!</v>
      </c>
      <c r="K23" s="198"/>
      <c r="O23" s="3"/>
    </row>
    <row r="24" spans="1:15" ht="23" x14ac:dyDescent="0.35">
      <c r="A24" s="161"/>
      <c r="B24" s="161"/>
      <c r="C24" s="30"/>
      <c r="D24" s="161"/>
      <c r="E24" s="144"/>
      <c r="F24" s="144"/>
      <c r="G24" s="123" t="s">
        <v>27</v>
      </c>
      <c r="H24" s="113">
        <v>293180918</v>
      </c>
      <c r="I24" s="114" t="e">
        <f>SUMIFS([1]!BD_ConsolidadoRO[Resultado],[1]!BD_ConsolidadoRO[Funcional],$C$10,[1]!BD_ConsolidadoRO[Categoria do Ministério],$G24)</f>
        <v>#REF!</v>
      </c>
      <c r="J24" s="113" t="e">
        <f t="shared" si="0"/>
        <v>#REF!</v>
      </c>
      <c r="K24" s="198"/>
      <c r="O24" s="3"/>
    </row>
    <row r="25" spans="1:15" ht="15" thickBot="1" x14ac:dyDescent="0.4">
      <c r="A25" s="161"/>
      <c r="B25" s="161"/>
      <c r="C25" s="30"/>
      <c r="D25" s="161"/>
      <c r="E25" s="144"/>
      <c r="F25" s="144"/>
      <c r="G25" s="123" t="s">
        <v>29</v>
      </c>
      <c r="H25" s="113">
        <v>342443403</v>
      </c>
      <c r="I25" s="114" t="e">
        <f>SUMIFS([1]!BD_ConsolidadoRO[Resultado],[1]!BD_ConsolidadoRO[Funcional],$C$10,[1]!BD_ConsolidadoRO[Categoria do Ministério],$G25)</f>
        <v>#REF!</v>
      </c>
      <c r="J25" s="113" t="e">
        <f t="shared" si="0"/>
        <v>#REF!</v>
      </c>
      <c r="K25" s="198"/>
      <c r="O25" s="3"/>
    </row>
    <row r="26" spans="1:15" x14ac:dyDescent="0.35">
      <c r="A26" s="161"/>
      <c r="B26" s="161"/>
      <c r="C26" s="90">
        <v>6008</v>
      </c>
      <c r="D26" s="155" t="s">
        <v>236</v>
      </c>
      <c r="E26" s="143" t="s">
        <v>76</v>
      </c>
      <c r="F26" s="143">
        <v>28</v>
      </c>
      <c r="G26" s="122" t="s">
        <v>24</v>
      </c>
      <c r="H26" s="110">
        <v>16306628</v>
      </c>
      <c r="I26" s="111" t="e">
        <f>SUMIFS([1]!BD_ConsolidadoRO[Resultado],[1]!BD_ConsolidadoRO[Funcional],$C$10,[1]!BD_ConsolidadoRO[Categoria do Ministério],$G26)</f>
        <v>#REF!</v>
      </c>
      <c r="J26" s="110" t="e">
        <f t="shared" si="0"/>
        <v>#REF!</v>
      </c>
      <c r="K26" s="198"/>
      <c r="O26" s="3"/>
    </row>
    <row r="27" spans="1:15" ht="15" thickBot="1" x14ac:dyDescent="0.4">
      <c r="A27" s="161"/>
      <c r="B27" s="161"/>
      <c r="C27" s="30"/>
      <c r="D27" s="161"/>
      <c r="E27" s="144"/>
      <c r="F27" s="144"/>
      <c r="G27" s="123" t="s">
        <v>29</v>
      </c>
      <c r="H27" s="113">
        <v>10956737</v>
      </c>
      <c r="I27" s="114" t="e">
        <f>SUMIFS([1]!BD_ConsolidadoRO[Resultado],[1]!BD_ConsolidadoRO[Funcional],$C$10,[1]!BD_ConsolidadoRO[Categoria do Ministério],$G27)</f>
        <v>#REF!</v>
      </c>
      <c r="J27" s="113" t="e">
        <f t="shared" si="0"/>
        <v>#REF!</v>
      </c>
      <c r="K27" s="198"/>
      <c r="O27" s="3"/>
    </row>
    <row r="28" spans="1:15" x14ac:dyDescent="0.35">
      <c r="A28" s="161"/>
      <c r="B28" s="161"/>
      <c r="C28" s="90">
        <v>6009</v>
      </c>
      <c r="D28" s="155" t="s">
        <v>237</v>
      </c>
      <c r="E28" s="143" t="s">
        <v>238</v>
      </c>
      <c r="F28" s="159">
        <v>6597614</v>
      </c>
      <c r="G28" s="122" t="s">
        <v>24</v>
      </c>
      <c r="H28" s="110">
        <v>80986014</v>
      </c>
      <c r="I28" s="111" t="e">
        <f>SUMIFS([1]!BD_ConsolidadoRO[Resultado],[1]!BD_ConsolidadoRO[Funcional],$C$10,[1]!BD_ConsolidadoRO[Categoria do Ministério],$G28)</f>
        <v>#REF!</v>
      </c>
      <c r="J28" s="110" t="e">
        <f t="shared" si="0"/>
        <v>#REF!</v>
      </c>
      <c r="K28" s="198"/>
      <c r="O28" s="3"/>
    </row>
    <row r="29" spans="1:15" ht="15" thickBot="1" x14ac:dyDescent="0.4">
      <c r="A29" s="161"/>
      <c r="B29" s="161"/>
      <c r="C29" s="30"/>
      <c r="D29" s="161"/>
      <c r="E29" s="144"/>
      <c r="F29" s="144"/>
      <c r="G29" s="123" t="s">
        <v>29</v>
      </c>
      <c r="H29" s="113">
        <v>65086780</v>
      </c>
      <c r="I29" s="114" t="e">
        <f>SUMIFS([1]!BD_ConsolidadoRO[Resultado],[1]!BD_ConsolidadoRO[Funcional],$C$10,[1]!BD_ConsolidadoRO[Categoria do Ministério],$G29)</f>
        <v>#REF!</v>
      </c>
      <c r="J29" s="113" t="e">
        <f t="shared" si="0"/>
        <v>#REF!</v>
      </c>
      <c r="K29" s="198"/>
      <c r="O29" s="3"/>
    </row>
    <row r="30" spans="1:15" x14ac:dyDescent="0.35">
      <c r="A30" s="161"/>
      <c r="B30" s="161"/>
      <c r="C30" s="90">
        <v>6010</v>
      </c>
      <c r="D30" s="155" t="s">
        <v>239</v>
      </c>
      <c r="E30" s="143" t="s">
        <v>76</v>
      </c>
      <c r="F30" s="143">
        <v>28</v>
      </c>
      <c r="G30" s="122" t="s">
        <v>24</v>
      </c>
      <c r="H30" s="110">
        <v>30892683</v>
      </c>
      <c r="I30" s="111" t="e">
        <f>SUMIFS([1]!BD_ConsolidadoRO[Resultado],[1]!BD_ConsolidadoRO[Funcional],$C$10,[1]!BD_ConsolidadoRO[Categoria do Ministério],$G30)</f>
        <v>#REF!</v>
      </c>
      <c r="J30" s="110" t="e">
        <f t="shared" si="0"/>
        <v>#REF!</v>
      </c>
      <c r="K30" s="198"/>
      <c r="O30" s="3"/>
    </row>
    <row r="31" spans="1:15" ht="15" thickBot="1" x14ac:dyDescent="0.4">
      <c r="A31" s="161"/>
      <c r="B31" s="161"/>
      <c r="C31" s="30"/>
      <c r="D31" s="161"/>
      <c r="E31" s="144"/>
      <c r="F31" s="144"/>
      <c r="G31" s="123" t="s">
        <v>29</v>
      </c>
      <c r="H31" s="113">
        <v>46344535</v>
      </c>
      <c r="I31" s="114" t="e">
        <f>SUMIFS([1]!BD_ConsolidadoRO[Resultado],[1]!BD_ConsolidadoRO[Funcional],$C$10,[1]!BD_ConsolidadoRO[Categoria do Ministério],$G31)</f>
        <v>#REF!</v>
      </c>
      <c r="J31" s="113" t="e">
        <f t="shared" si="0"/>
        <v>#REF!</v>
      </c>
      <c r="K31" s="198"/>
      <c r="O31" s="3"/>
    </row>
    <row r="32" spans="1:15" x14ac:dyDescent="0.35">
      <c r="A32" s="161"/>
      <c r="B32" s="161"/>
      <c r="C32" s="90">
        <v>6901</v>
      </c>
      <c r="D32" s="175" t="s">
        <v>75</v>
      </c>
      <c r="E32" s="158" t="s">
        <v>76</v>
      </c>
      <c r="F32" s="143">
        <v>28</v>
      </c>
      <c r="G32" s="122" t="s">
        <v>24</v>
      </c>
      <c r="H32" s="110">
        <v>19234172</v>
      </c>
      <c r="I32" s="111" t="e">
        <f>SUMIFS([1]!BD_ConsolidadoRO[Resultado],[1]!BD_ConsolidadoRO[Funcional],$C$10,[1]!BD_ConsolidadoRO[Categoria do Ministério],$G32)</f>
        <v>#REF!</v>
      </c>
      <c r="J32" s="110" t="e">
        <f t="shared" si="0"/>
        <v>#REF!</v>
      </c>
      <c r="K32" s="198"/>
      <c r="O32" s="3"/>
    </row>
    <row r="33" spans="1:15" ht="15" thickBot="1" x14ac:dyDescent="0.4">
      <c r="A33" s="161"/>
      <c r="B33" s="161"/>
      <c r="C33" s="30"/>
      <c r="D33" s="161"/>
      <c r="E33" s="144"/>
      <c r="F33" s="144"/>
      <c r="G33" s="123" t="s">
        <v>29</v>
      </c>
      <c r="H33" s="113">
        <v>41540713</v>
      </c>
      <c r="I33" s="114" t="e">
        <f>SUMIFS([1]!BD_ConsolidadoRO[Resultado],[1]!BD_ConsolidadoRO[Funcional],$C$10,[1]!BD_ConsolidadoRO[Categoria do Ministério],$G33)</f>
        <v>#REF!</v>
      </c>
      <c r="J33" s="113" t="e">
        <f t="shared" si="0"/>
        <v>#REF!</v>
      </c>
      <c r="K33" s="198"/>
      <c r="O33" s="3"/>
    </row>
    <row r="34" spans="1:15" x14ac:dyDescent="0.35">
      <c r="A34" s="161"/>
      <c r="B34" s="161"/>
      <c r="C34" s="90">
        <v>6902</v>
      </c>
      <c r="D34" s="175" t="s">
        <v>77</v>
      </c>
      <c r="E34" s="158" t="s">
        <v>76</v>
      </c>
      <c r="F34" s="143">
        <v>28</v>
      </c>
      <c r="G34" s="122" t="s">
        <v>24</v>
      </c>
      <c r="H34" s="110">
        <v>110561288</v>
      </c>
      <c r="I34" s="111" t="e">
        <f>SUMIFS([1]!BD_ConsolidadoRO[Resultado],[1]!BD_ConsolidadoRO[Funcional],$C$10,[1]!BD_ConsolidadoRO[Categoria do Ministério],$G34)</f>
        <v>#REF!</v>
      </c>
      <c r="J34" s="110" t="e">
        <f t="shared" ref="J34:J53" si="1">H34+I34</f>
        <v>#REF!</v>
      </c>
      <c r="K34" s="198"/>
      <c r="O34" s="3"/>
    </row>
    <row r="35" spans="1:15" x14ac:dyDescent="0.35">
      <c r="A35" s="161"/>
      <c r="B35" s="161"/>
      <c r="C35" s="30"/>
      <c r="D35" s="161"/>
      <c r="E35" s="144"/>
      <c r="F35" s="144"/>
      <c r="G35" s="123" t="s">
        <v>29</v>
      </c>
      <c r="H35" s="113">
        <v>181525327</v>
      </c>
      <c r="I35" s="114" t="e">
        <f>SUMIFS([1]!BD_ConsolidadoRO[Resultado],[1]!BD_ConsolidadoRO[Funcional],$C$10,[1]!BD_ConsolidadoRO[Categoria do Ministério],$G35)</f>
        <v>#REF!</v>
      </c>
      <c r="J35" s="113" t="e">
        <f t="shared" si="1"/>
        <v>#REF!</v>
      </c>
      <c r="K35" s="198"/>
      <c r="O35" s="3"/>
    </row>
    <row r="36" spans="1:15" ht="15" thickBot="1" x14ac:dyDescent="0.4">
      <c r="A36" s="161"/>
      <c r="B36" s="161"/>
      <c r="C36" s="30"/>
      <c r="D36" s="161"/>
      <c r="E36" s="144"/>
      <c r="F36" s="144"/>
      <c r="G36" s="123" t="s">
        <v>31</v>
      </c>
      <c r="H36" s="113">
        <v>560000</v>
      </c>
      <c r="I36" s="114" t="e">
        <f>SUMIFS([1]!BD_ConsolidadoRO[Resultado],[1]!BD_ConsolidadoRO[Funcional],$C$10,[1]!BD_ConsolidadoRO[Categoria do Ministério],$G36)</f>
        <v>#REF!</v>
      </c>
      <c r="J36" s="113" t="e">
        <f t="shared" si="1"/>
        <v>#REF!</v>
      </c>
      <c r="K36" s="198"/>
      <c r="O36" s="3"/>
    </row>
    <row r="37" spans="1:15" x14ac:dyDescent="0.35">
      <c r="A37" s="161"/>
      <c r="B37" s="161"/>
      <c r="C37" s="90">
        <v>6903</v>
      </c>
      <c r="D37" s="175" t="s">
        <v>78</v>
      </c>
      <c r="E37" s="158" t="s">
        <v>76</v>
      </c>
      <c r="F37" s="143">
        <v>28</v>
      </c>
      <c r="G37" s="122" t="s">
        <v>24</v>
      </c>
      <c r="H37" s="110">
        <v>1613487</v>
      </c>
      <c r="I37" s="111" t="e">
        <f>SUMIFS([1]!BD_ConsolidadoRO[Resultado],[1]!BD_ConsolidadoRO[Funcional],$C$10,[1]!BD_ConsolidadoRO[Categoria do Ministério],$G37)</f>
        <v>#REF!</v>
      </c>
      <c r="J37" s="110" t="e">
        <f t="shared" si="1"/>
        <v>#REF!</v>
      </c>
      <c r="K37" s="198"/>
      <c r="O37" s="3"/>
    </row>
    <row r="38" spans="1:15" ht="15" thickBot="1" x14ac:dyDescent="0.4">
      <c r="A38" s="161"/>
      <c r="B38" s="161"/>
      <c r="C38" s="30"/>
      <c r="D38" s="161"/>
      <c r="E38" s="144"/>
      <c r="F38" s="144"/>
      <c r="G38" s="123" t="s">
        <v>29</v>
      </c>
      <c r="H38" s="113">
        <v>3654892</v>
      </c>
      <c r="I38" s="114" t="e">
        <f>SUMIFS([1]!BD_ConsolidadoRO[Resultado],[1]!BD_ConsolidadoRO[Funcional],$C$10,[1]!BD_ConsolidadoRO[Categoria do Ministério],$G38)</f>
        <v>#REF!</v>
      </c>
      <c r="J38" s="113" t="e">
        <f t="shared" si="1"/>
        <v>#REF!</v>
      </c>
      <c r="K38" s="198"/>
      <c r="O38" s="3"/>
    </row>
    <row r="39" spans="1:15" x14ac:dyDescent="0.35">
      <c r="A39" s="161"/>
      <c r="B39" s="161"/>
      <c r="C39" s="90">
        <v>6904</v>
      </c>
      <c r="D39" s="175" t="s">
        <v>79</v>
      </c>
      <c r="E39" s="158" t="s">
        <v>76</v>
      </c>
      <c r="F39" s="143">
        <v>28</v>
      </c>
      <c r="G39" s="122" t="s">
        <v>24</v>
      </c>
      <c r="H39" s="110">
        <v>3940735</v>
      </c>
      <c r="I39" s="111" t="e">
        <f>SUMIFS([1]!BD_ConsolidadoRO[Resultado],[1]!BD_ConsolidadoRO[Funcional],$C$10,[1]!BD_ConsolidadoRO[Categoria do Ministério],$G39)</f>
        <v>#REF!</v>
      </c>
      <c r="J39" s="110" t="e">
        <f t="shared" si="1"/>
        <v>#REF!</v>
      </c>
      <c r="K39" s="198"/>
      <c r="O39" s="3"/>
    </row>
    <row r="40" spans="1:15" ht="15" thickBot="1" x14ac:dyDescent="0.4">
      <c r="A40" s="161"/>
      <c r="B40" s="161"/>
      <c r="C40" s="30"/>
      <c r="D40" s="161"/>
      <c r="E40" s="144"/>
      <c r="F40" s="144"/>
      <c r="G40" s="123" t="s">
        <v>29</v>
      </c>
      <c r="H40" s="113">
        <v>3904680</v>
      </c>
      <c r="I40" s="114" t="e">
        <f>SUMIFS([1]!BD_ConsolidadoRO[Resultado],[1]!BD_ConsolidadoRO[Funcional],$C$10,[1]!BD_ConsolidadoRO[Categoria do Ministério],$G40)</f>
        <v>#REF!</v>
      </c>
      <c r="J40" s="113" t="e">
        <f t="shared" si="1"/>
        <v>#REF!</v>
      </c>
      <c r="K40" s="198"/>
      <c r="O40" s="3"/>
    </row>
    <row r="41" spans="1:15" x14ac:dyDescent="0.35">
      <c r="A41" s="161"/>
      <c r="B41" s="161"/>
      <c r="C41" s="90">
        <v>6905</v>
      </c>
      <c r="D41" s="175" t="s">
        <v>80</v>
      </c>
      <c r="E41" s="158" t="s">
        <v>76</v>
      </c>
      <c r="F41" s="143">
        <v>28</v>
      </c>
      <c r="G41" s="122" t="s">
        <v>24</v>
      </c>
      <c r="H41" s="110">
        <v>283019565</v>
      </c>
      <c r="I41" s="111" t="e">
        <f>SUMIFS([1]!BD_ConsolidadoRO[Resultado],[1]!BD_ConsolidadoRO[Funcional],$C$10,[1]!BD_ConsolidadoRO[Categoria do Ministério],$G41)</f>
        <v>#REF!</v>
      </c>
      <c r="J41" s="110" t="e">
        <f t="shared" si="1"/>
        <v>#REF!</v>
      </c>
      <c r="K41" s="198"/>
      <c r="O41" s="3"/>
    </row>
    <row r="42" spans="1:15" x14ac:dyDescent="0.35">
      <c r="A42" s="161"/>
      <c r="B42" s="161"/>
      <c r="C42" s="30"/>
      <c r="D42" s="161"/>
      <c r="E42" s="144"/>
      <c r="F42" s="144"/>
      <c r="G42" s="123" t="s">
        <v>29</v>
      </c>
      <c r="H42" s="113">
        <v>105437406</v>
      </c>
      <c r="I42" s="114" t="e">
        <f>SUMIFS([1]!BD_ConsolidadoRO[Resultado],[1]!BD_ConsolidadoRO[Funcional],$C$10,[1]!BD_ConsolidadoRO[Categoria do Ministério],$G42)</f>
        <v>#REF!</v>
      </c>
      <c r="J42" s="113" t="e">
        <f t="shared" si="1"/>
        <v>#REF!</v>
      </c>
      <c r="K42" s="198"/>
      <c r="O42" s="3"/>
    </row>
    <row r="43" spans="1:15" ht="15" thickBot="1" x14ac:dyDescent="0.4">
      <c r="A43" s="161"/>
      <c r="B43" s="161"/>
      <c r="C43" s="30"/>
      <c r="D43" s="161"/>
      <c r="E43" s="144"/>
      <c r="F43" s="144"/>
      <c r="G43" s="123" t="s">
        <v>31</v>
      </c>
      <c r="H43" s="113">
        <v>600000</v>
      </c>
      <c r="I43" s="114" t="e">
        <f>SUMIFS([1]!BD_ConsolidadoRO[Resultado],[1]!BD_ConsolidadoRO[Funcional],$C$10,[1]!BD_ConsolidadoRO[Categoria do Ministério],$G43)</f>
        <v>#REF!</v>
      </c>
      <c r="J43" s="113" t="e">
        <f t="shared" si="1"/>
        <v>#REF!</v>
      </c>
      <c r="K43" s="198"/>
      <c r="O43" s="3"/>
    </row>
    <row r="44" spans="1:15" ht="23" x14ac:dyDescent="0.35">
      <c r="A44" s="161"/>
      <c r="B44" s="161"/>
      <c r="C44" s="90">
        <v>6906</v>
      </c>
      <c r="D44" s="175" t="s">
        <v>81</v>
      </c>
      <c r="E44" s="158" t="s">
        <v>82</v>
      </c>
      <c r="F44" s="143">
        <v>27</v>
      </c>
      <c r="G44" s="122" t="s">
        <v>27</v>
      </c>
      <c r="H44" s="110">
        <v>143222222</v>
      </c>
      <c r="I44" s="111" t="e">
        <f>SUMIFS([1]!BD_ConsolidadoRO[Resultado],[1]!BD_ConsolidadoRO[Funcional],$C$10,[1]!BD_ConsolidadoRO[Categoria do Ministério],$G44)</f>
        <v>#REF!</v>
      </c>
      <c r="J44" s="110" t="e">
        <f t="shared" si="1"/>
        <v>#REF!</v>
      </c>
      <c r="K44" s="198"/>
      <c r="O44" s="3"/>
    </row>
    <row r="45" spans="1:15" ht="15" thickBot="1" x14ac:dyDescent="0.4">
      <c r="A45" s="161"/>
      <c r="B45" s="161"/>
      <c r="C45" s="30"/>
      <c r="D45" s="161"/>
      <c r="E45" s="144"/>
      <c r="F45" s="144"/>
      <c r="G45" s="123" t="s">
        <v>29</v>
      </c>
      <c r="H45" s="113">
        <v>5191644</v>
      </c>
      <c r="I45" s="114" t="e">
        <f>SUMIFS([1]!BD_ConsolidadoRO[Resultado],[1]!BD_ConsolidadoRO[Funcional],$C$10,[1]!BD_ConsolidadoRO[Categoria do Ministério],$G45)</f>
        <v>#REF!</v>
      </c>
      <c r="J45" s="113" t="e">
        <f t="shared" si="1"/>
        <v>#REF!</v>
      </c>
      <c r="K45" s="198"/>
      <c r="O45" s="3"/>
    </row>
    <row r="46" spans="1:15" x14ac:dyDescent="0.35">
      <c r="A46" s="161"/>
      <c r="B46" s="161"/>
      <c r="C46" s="90">
        <v>6907</v>
      </c>
      <c r="D46" s="175" t="s">
        <v>83</v>
      </c>
      <c r="E46" s="158" t="s">
        <v>76</v>
      </c>
      <c r="F46" s="143">
        <v>27</v>
      </c>
      <c r="G46" s="122" t="s">
        <v>24</v>
      </c>
      <c r="H46" s="110">
        <v>23797804</v>
      </c>
      <c r="I46" s="111" t="e">
        <f>SUMIFS([1]!BD_ConsolidadoRO[Resultado],[1]!BD_ConsolidadoRO[Funcional],$C$10,[1]!BD_ConsolidadoRO[Categoria do Ministério],$G46)</f>
        <v>#REF!</v>
      </c>
      <c r="J46" s="110" t="e">
        <f t="shared" si="1"/>
        <v>#REF!</v>
      </c>
      <c r="K46" s="198"/>
      <c r="O46" s="3"/>
    </row>
    <row r="47" spans="1:15" ht="15" thickBot="1" x14ac:dyDescent="0.4">
      <c r="A47" s="161"/>
      <c r="B47" s="161"/>
      <c r="C47" s="30"/>
      <c r="D47" s="161"/>
      <c r="E47" s="144"/>
      <c r="F47" s="144"/>
      <c r="G47" s="123" t="s">
        <v>29</v>
      </c>
      <c r="H47" s="113">
        <v>15660416</v>
      </c>
      <c r="I47" s="114" t="e">
        <f>SUMIFS([1]!BD_ConsolidadoRO[Resultado],[1]!BD_ConsolidadoRO[Funcional],$C$10,[1]!BD_ConsolidadoRO[Categoria do Ministério],$G47)</f>
        <v>#REF!</v>
      </c>
      <c r="J47" s="113" t="e">
        <f t="shared" si="1"/>
        <v>#REF!</v>
      </c>
      <c r="K47" s="198"/>
      <c r="O47" s="3"/>
    </row>
    <row r="48" spans="1:15" x14ac:dyDescent="0.35">
      <c r="A48" s="161"/>
      <c r="B48" s="161"/>
      <c r="C48" s="90">
        <v>6908</v>
      </c>
      <c r="D48" s="175" t="s">
        <v>84</v>
      </c>
      <c r="E48" s="158" t="s">
        <v>85</v>
      </c>
      <c r="F48" s="159">
        <v>9803</v>
      </c>
      <c r="G48" s="122" t="s">
        <v>24</v>
      </c>
      <c r="H48" s="110">
        <v>4287333</v>
      </c>
      <c r="I48" s="111" t="e">
        <f>SUMIFS([1]!BD_ConsolidadoRO[Resultado],[1]!BD_ConsolidadoRO[Funcional],$C$10,[1]!BD_ConsolidadoRO[Categoria do Ministério],$G48)</f>
        <v>#REF!</v>
      </c>
      <c r="J48" s="110" t="e">
        <f t="shared" si="1"/>
        <v>#REF!</v>
      </c>
      <c r="K48" s="198"/>
      <c r="O48" s="3"/>
    </row>
    <row r="49" spans="1:15" ht="15" thickBot="1" x14ac:dyDescent="0.4">
      <c r="A49" s="161"/>
      <c r="B49" s="161"/>
      <c r="C49" s="30"/>
      <c r="D49" s="161"/>
      <c r="E49" s="144"/>
      <c r="F49" s="144"/>
      <c r="G49" s="123" t="s">
        <v>29</v>
      </c>
      <c r="H49" s="113">
        <v>39144808</v>
      </c>
      <c r="I49" s="114" t="e">
        <f>SUMIFS([1]!BD_ConsolidadoRO[Resultado],[1]!BD_ConsolidadoRO[Funcional],$C$10,[1]!BD_ConsolidadoRO[Categoria do Ministério],$G49)</f>
        <v>#REF!</v>
      </c>
      <c r="J49" s="113" t="e">
        <f t="shared" si="1"/>
        <v>#REF!</v>
      </c>
      <c r="K49" s="198"/>
      <c r="O49" s="3"/>
    </row>
    <row r="50" spans="1:15" x14ac:dyDescent="0.35">
      <c r="A50" s="161"/>
      <c r="B50" s="161"/>
      <c r="C50" s="90">
        <v>6909</v>
      </c>
      <c r="D50" s="175" t="s">
        <v>86</v>
      </c>
      <c r="E50" s="158" t="s">
        <v>87</v>
      </c>
      <c r="F50" s="143">
        <v>122</v>
      </c>
      <c r="G50" s="122" t="s">
        <v>24</v>
      </c>
      <c r="H50" s="110">
        <v>13210489</v>
      </c>
      <c r="I50" s="111" t="e">
        <f>SUMIFS([1]!BD_ConsolidadoRO[Resultado],[1]!BD_ConsolidadoRO[Funcional],$C$10,[1]!BD_ConsolidadoRO[Categoria do Ministério],$G50)</f>
        <v>#REF!</v>
      </c>
      <c r="J50" s="110" t="e">
        <f t="shared" si="1"/>
        <v>#REF!</v>
      </c>
      <c r="K50" s="198"/>
      <c r="O50" s="3"/>
    </row>
    <row r="51" spans="1:15" x14ac:dyDescent="0.35">
      <c r="A51" s="161"/>
      <c r="B51" s="161"/>
      <c r="C51" s="30"/>
      <c r="D51" s="161"/>
      <c r="E51" s="144"/>
      <c r="F51" s="144"/>
      <c r="G51" s="123" t="s">
        <v>29</v>
      </c>
      <c r="H51" s="113">
        <v>41981922</v>
      </c>
      <c r="I51" s="114" t="e">
        <f>SUMIFS([1]!BD_ConsolidadoRO[Resultado],[1]!BD_ConsolidadoRO[Funcional],$C$10,[1]!BD_ConsolidadoRO[Categoria do Ministério],$G51)</f>
        <v>#REF!</v>
      </c>
      <c r="J51" s="113" t="e">
        <f t="shared" si="1"/>
        <v>#REF!</v>
      </c>
      <c r="K51" s="198"/>
      <c r="O51" s="3"/>
    </row>
    <row r="52" spans="1:15" x14ac:dyDescent="0.35">
      <c r="A52" s="161"/>
      <c r="B52" s="161"/>
      <c r="C52" s="30"/>
      <c r="D52" s="161"/>
      <c r="E52" s="144"/>
      <c r="F52" s="144"/>
      <c r="G52" s="123" t="s">
        <v>31</v>
      </c>
      <c r="H52" s="113">
        <v>548757322</v>
      </c>
      <c r="I52" s="114" t="e">
        <f>SUMIFS([1]!BD_ConsolidadoRO[Resultado],[1]!BD_ConsolidadoRO[Funcional],$C$10,[1]!BD_ConsolidadoRO[Categoria do Ministério],$G52)</f>
        <v>#REF!</v>
      </c>
      <c r="J52" s="113" t="e">
        <f t="shared" si="1"/>
        <v>#REF!</v>
      </c>
      <c r="K52" s="198"/>
      <c r="O52" s="3"/>
    </row>
    <row r="53" spans="1:15" ht="15" thickBot="1" x14ac:dyDescent="0.4">
      <c r="A53" s="161"/>
      <c r="B53" s="161"/>
      <c r="C53" s="30"/>
      <c r="D53" s="161"/>
      <c r="E53" s="144"/>
      <c r="F53" s="144"/>
      <c r="G53" s="123" t="s">
        <v>33</v>
      </c>
      <c r="H53" s="113">
        <v>114011000</v>
      </c>
      <c r="I53" s="114" t="e">
        <f>SUMIFS([1]!BD_ConsolidadoRO[Resultado],[1]!BD_ConsolidadoRO[Funcional],$C$10,[1]!BD_ConsolidadoRO[Categoria do Ministério],$G53)</f>
        <v>#REF!</v>
      </c>
      <c r="J53" s="113" t="e">
        <f t="shared" si="1"/>
        <v>#REF!</v>
      </c>
      <c r="K53" s="198"/>
      <c r="O53" s="3"/>
    </row>
    <row r="54" spans="1:15" ht="15" thickBot="1" x14ac:dyDescent="0.4">
      <c r="A54" s="73" t="s">
        <v>240</v>
      </c>
      <c r="B54" s="74"/>
      <c r="C54" s="74"/>
      <c r="D54" s="74"/>
      <c r="E54" s="74"/>
      <c r="F54" s="77"/>
      <c r="G54" s="51"/>
      <c r="H54" s="78">
        <f>SUM(H10:H53)</f>
        <v>3363806489</v>
      </c>
      <c r="I54" s="78" t="e">
        <f>SUM(I10:I53)</f>
        <v>#REF!</v>
      </c>
      <c r="J54" s="78" t="e">
        <f>SUM(J10:J53)</f>
        <v>#REF!</v>
      </c>
      <c r="K54" s="128"/>
    </row>
    <row r="55" spans="1:15" ht="15" thickBot="1" x14ac:dyDescent="0.4">
      <c r="A55" s="129" t="s">
        <v>241</v>
      </c>
      <c r="B55" s="104"/>
      <c r="C55" s="104"/>
      <c r="D55" s="104"/>
      <c r="E55" s="104"/>
      <c r="F55" s="104"/>
      <c r="G55" s="130"/>
      <c r="H55" s="105">
        <f>'Anexo II - Educação'!H70+'Anexo II - Saúde'!H50+'Anexo II - Cultura'!H83+'Anexo II - Lazer'!H59+'Anexo II - Assistência'!H87+'Anexo II - Administração'!H54</f>
        <v>12418781867</v>
      </c>
      <c r="I55" s="105" t="e">
        <f>'Anexo II - Educação'!I70+'Anexo II - Saúde'!I50+'Anexo II - Cultura'!I83+'Anexo II - Lazer'!I59+'Anexo II - Assistência'!I87+'Anexo II - Administração'!I54</f>
        <v>#REF!</v>
      </c>
      <c r="J55" s="105" t="e">
        <f>'Anexo II - Educação'!J70+'Anexo II - Saúde'!J50+'Anexo II - Cultura'!J83+'Anexo II - Lazer'!J59+'Anexo II - Assistência'!J87+'Anexo II - Administração'!J54</f>
        <v>#REF!</v>
      </c>
      <c r="K55" s="128"/>
      <c r="L55" s="108">
        <f>H55-'[1]Anexo I'!E61</f>
        <v>0</v>
      </c>
    </row>
  </sheetData>
  <mergeCells count="86">
    <mergeCell ref="D6:H6"/>
    <mergeCell ref="A1:H1"/>
    <mergeCell ref="B2:H2"/>
    <mergeCell ref="B3:H3"/>
    <mergeCell ref="B4:H4"/>
    <mergeCell ref="B5:H5"/>
    <mergeCell ref="I8:I9"/>
    <mergeCell ref="J8:J9"/>
    <mergeCell ref="A10:A53"/>
    <mergeCell ref="B10:B53"/>
    <mergeCell ref="D10:D12"/>
    <mergeCell ref="E10:E12"/>
    <mergeCell ref="F10:F12"/>
    <mergeCell ref="D15:D17"/>
    <mergeCell ref="E15:E17"/>
    <mergeCell ref="F15:F17"/>
    <mergeCell ref="A8:A9"/>
    <mergeCell ref="B8:B9"/>
    <mergeCell ref="D8:D9"/>
    <mergeCell ref="E8:F8"/>
    <mergeCell ref="G8:G9"/>
    <mergeCell ref="H8:H9"/>
    <mergeCell ref="D21:D22"/>
    <mergeCell ref="E21:E22"/>
    <mergeCell ref="F21:F22"/>
    <mergeCell ref="K21:K22"/>
    <mergeCell ref="K10:K12"/>
    <mergeCell ref="D13:D14"/>
    <mergeCell ref="K13:K14"/>
    <mergeCell ref="K15:K17"/>
    <mergeCell ref="D18:D20"/>
    <mergeCell ref="E18:E20"/>
    <mergeCell ref="F18:F20"/>
    <mergeCell ref="K18:K20"/>
    <mergeCell ref="D23:D25"/>
    <mergeCell ref="E23:E25"/>
    <mergeCell ref="F23:F25"/>
    <mergeCell ref="K23:K25"/>
    <mergeCell ref="D26:D27"/>
    <mergeCell ref="E26:E27"/>
    <mergeCell ref="F26:F27"/>
    <mergeCell ref="K26:K27"/>
    <mergeCell ref="D28:D29"/>
    <mergeCell ref="E28:E29"/>
    <mergeCell ref="F28:F29"/>
    <mergeCell ref="K28:K29"/>
    <mergeCell ref="D30:D31"/>
    <mergeCell ref="E30:E31"/>
    <mergeCell ref="F30:F31"/>
    <mergeCell ref="K30:K31"/>
    <mergeCell ref="D32:D33"/>
    <mergeCell ref="E32:E33"/>
    <mergeCell ref="F32:F33"/>
    <mergeCell ref="K32:K33"/>
    <mergeCell ref="D34:D36"/>
    <mergeCell ref="E34:E36"/>
    <mergeCell ref="F34:F36"/>
    <mergeCell ref="K34:K36"/>
    <mergeCell ref="D37:D38"/>
    <mergeCell ref="E37:E38"/>
    <mergeCell ref="F37:F38"/>
    <mergeCell ref="K37:K38"/>
    <mergeCell ref="D39:D40"/>
    <mergeCell ref="E39:E40"/>
    <mergeCell ref="F39:F40"/>
    <mergeCell ref="K39:K40"/>
    <mergeCell ref="D41:D43"/>
    <mergeCell ref="E41:E43"/>
    <mergeCell ref="F41:F43"/>
    <mergeCell ref="K41:K43"/>
    <mergeCell ref="D44:D45"/>
    <mergeCell ref="E44:E45"/>
    <mergeCell ref="F44:F45"/>
    <mergeCell ref="K44:K45"/>
    <mergeCell ref="D46:D47"/>
    <mergeCell ref="E46:E47"/>
    <mergeCell ref="F46:F47"/>
    <mergeCell ref="K46:K47"/>
    <mergeCell ref="D48:D49"/>
    <mergeCell ref="E48:E49"/>
    <mergeCell ref="F48:F49"/>
    <mergeCell ref="K48:K49"/>
    <mergeCell ref="D50:D53"/>
    <mergeCell ref="E50:E53"/>
    <mergeCell ref="F50:F53"/>
    <mergeCell ref="K50:K53"/>
  </mergeCells>
  <conditionalFormatting sqref="M10:M55">
    <cfRule type="containsText" dxfId="0" priority="1" operator="containsText" text="VERDADEIRO">
      <formula>NOT(ISERROR(SEARCH("VERDADEIRO",M10)))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69" orientation="landscape" r:id="rId1"/>
  <rowBreaks count="2" manualBreakCount="2">
    <brk id="22" max="8" man="1"/>
    <brk id="38" max="8" man="1"/>
  </rowBreaks>
  <colBreaks count="1" manualBreakCount="1">
    <brk id="10" max="132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12</vt:i4>
      </vt:variant>
    </vt:vector>
  </HeadingPairs>
  <TitlesOfParts>
    <vt:vector size="18" baseType="lpstr">
      <vt:lpstr>Anexo II - Educação</vt:lpstr>
      <vt:lpstr>Anexo II - Saúde</vt:lpstr>
      <vt:lpstr>Anexo II - Cultura</vt:lpstr>
      <vt:lpstr>Anexo II - Lazer</vt:lpstr>
      <vt:lpstr>Anexo II - Assistência</vt:lpstr>
      <vt:lpstr>Anexo II - Administração</vt:lpstr>
      <vt:lpstr>'Anexo II - Administração'!Area_de_impressao</vt:lpstr>
      <vt:lpstr>'Anexo II - Assistência'!Area_de_impressao</vt:lpstr>
      <vt:lpstr>'Anexo II - Cultura'!Area_de_impressao</vt:lpstr>
      <vt:lpstr>'Anexo II - Educação'!Area_de_impressao</vt:lpstr>
      <vt:lpstr>'Anexo II - Lazer'!Area_de_impressao</vt:lpstr>
      <vt:lpstr>'Anexo II - Saúde'!Area_de_impressao</vt:lpstr>
      <vt:lpstr>'Anexo II - Administração'!OLE_LINK1</vt:lpstr>
      <vt:lpstr>'Anexo II - Assistência'!OLE_LINK1</vt:lpstr>
      <vt:lpstr>'Anexo II - Cultura'!OLE_LINK1</vt:lpstr>
      <vt:lpstr>'Anexo II - Educação'!OLE_LINK1</vt:lpstr>
      <vt:lpstr>'Anexo II - Lazer'!OLE_LINK1</vt:lpstr>
      <vt:lpstr>'Anexo II - Saúde'!OLE_LINK1</vt:lpstr>
    </vt:vector>
  </TitlesOfParts>
  <Company>Sesc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 de Lima Souza</dc:creator>
  <cp:lastModifiedBy>Vitor de Lima Souza</cp:lastModifiedBy>
  <dcterms:created xsi:type="dcterms:W3CDTF">2023-12-11T17:49:42Z</dcterms:created>
  <dcterms:modified xsi:type="dcterms:W3CDTF">2023-12-11T18:23:08Z</dcterms:modified>
</cp:coreProperties>
</file>