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.0.3\Usuarios\Orcamento\4. CONSOLIDAÇÃO MDS\2024\OP 2024\6. Arquivos para envio ao MDS\"/>
    </mc:Choice>
  </mc:AlternateContent>
  <xr:revisionPtr revIDLastSave="0" documentId="13_ncr:1_{9D2FBC68-00DB-4068-A30E-1B19EE299F13}" xr6:coauthVersionLast="47" xr6:coauthVersionMax="47" xr10:uidLastSave="{00000000-0000-0000-0000-000000000000}"/>
  <bookViews>
    <workbookView xWindow="28680" yWindow="-120" windowWidth="29040" windowHeight="15840" xr2:uid="{AE081810-9B9F-4FDF-8FCF-4E236DDE1E61}"/>
  </bookViews>
  <sheets>
    <sheet name="Anexo I" sheetId="1" r:id="rId1"/>
  </sheets>
  <externalReferences>
    <externalReference r:id="rId2"/>
  </externalReferences>
  <definedNames>
    <definedName name="_xlnm.Print_Area" localSheetId="0">'Anexo I'!$B$1:$H$69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" i="1" l="1"/>
  <c r="F53" i="1"/>
  <c r="F52" i="1" s="1"/>
  <c r="F51" i="1" s="1"/>
  <c r="F50" i="1" s="1"/>
  <c r="F48" i="1"/>
  <c r="F47" i="1" s="1"/>
  <c r="F46" i="1" s="1"/>
  <c r="E47" i="1"/>
  <c r="E46" i="1" s="1"/>
  <c r="F45" i="1"/>
  <c r="F44" i="1" s="1"/>
  <c r="E44" i="1"/>
  <c r="F43" i="1"/>
  <c r="G43" i="1" s="1"/>
  <c r="F42" i="1"/>
  <c r="F38" i="1"/>
  <c r="F37" i="1" s="1"/>
  <c r="E37" i="1"/>
  <c r="F36" i="1"/>
  <c r="G36" i="1" s="1"/>
  <c r="F35" i="1"/>
  <c r="G35" i="1" s="1"/>
  <c r="F33" i="1"/>
  <c r="F32" i="1" s="1"/>
  <c r="G33" i="1"/>
  <c r="G32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2" i="1"/>
  <c r="F21" i="1" s="1"/>
  <c r="E21" i="1"/>
  <c r="F20" i="1"/>
  <c r="F19" i="1" s="1"/>
  <c r="F18" i="1"/>
  <c r="F17" i="1"/>
  <c r="F16" i="1"/>
  <c r="F13" i="1"/>
  <c r="F12" i="1" s="1"/>
  <c r="F11" i="1" s="1"/>
  <c r="E12" i="1"/>
  <c r="E11" i="1" s="1"/>
  <c r="G53" i="1" l="1"/>
  <c r="G52" i="1" s="1"/>
  <c r="G51" i="1" s="1"/>
  <c r="G50" i="1" s="1"/>
  <c r="G42" i="1"/>
  <c r="F24" i="1"/>
  <c r="F23" i="1" s="1"/>
  <c r="E40" i="1"/>
  <c r="E39" i="1" s="1"/>
  <c r="G13" i="1"/>
  <c r="G12" i="1" s="1"/>
  <c r="G11" i="1" s="1"/>
  <c r="F41" i="1"/>
  <c r="F40" i="1" s="1"/>
  <c r="F39" i="1" s="1"/>
  <c r="G24" i="1"/>
  <c r="G23" i="1" s="1"/>
  <c r="E32" i="1"/>
  <c r="G16" i="1"/>
  <c r="G17" i="1"/>
  <c r="F15" i="1"/>
  <c r="F14" i="1" s="1"/>
  <c r="G34" i="1"/>
  <c r="G18" i="1"/>
  <c r="F34" i="1"/>
  <c r="F31" i="1" s="1"/>
  <c r="G20" i="1"/>
  <c r="G19" i="1" s="1"/>
  <c r="G22" i="1"/>
  <c r="G21" i="1" s="1"/>
  <c r="G38" i="1"/>
  <c r="G37" i="1" s="1"/>
  <c r="G45" i="1"/>
  <c r="G44" i="1" s="1"/>
  <c r="E52" i="1"/>
  <c r="E51" i="1" s="1"/>
  <c r="E50" i="1" s="1"/>
  <c r="E34" i="1"/>
  <c r="E15" i="1"/>
  <c r="E19" i="1"/>
  <c r="G48" i="1"/>
  <c r="G47" i="1" s="1"/>
  <c r="G46" i="1" s="1"/>
  <c r="E24" i="1"/>
  <c r="E23" i="1" s="1"/>
  <c r="G15" i="1" l="1"/>
  <c r="G14" i="1" s="1"/>
  <c r="E31" i="1"/>
  <c r="G41" i="1"/>
  <c r="G40" i="1" s="1"/>
  <c r="G39" i="1" s="1"/>
  <c r="F10" i="1"/>
  <c r="F49" i="1" s="1"/>
  <c r="F54" i="1" s="1"/>
  <c r="E14" i="1"/>
  <c r="G31" i="1"/>
  <c r="E10" i="1" l="1"/>
  <c r="E49" i="1" s="1"/>
  <c r="E54" i="1" s="1"/>
  <c r="G10" i="1"/>
  <c r="G49" i="1" s="1"/>
  <c r="G5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tc={BFDFB274-8324-4233-A7D9-252755CC712F}</author>
    <author>tc={5D0F29D9-4E15-4A38-9993-D46A2743948F}</author>
  </authors>
  <commentList>
    <comment ref="E17" authorId="0" shapeId="0" xr:uid="{BFDFB274-8324-4233-A7D9-252755CC712F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Valores informados conforme aprovado ao Ministério. Diferença apurada em R$1.796.340.
Consideração equivocada entre as contas 1.3.10.02 e 1.3.10.03.</t>
      </text>
    </comment>
    <comment ref="E29" authorId="1" shapeId="0" xr:uid="{5D0F29D9-4E15-4A38-9993-D46A2743948F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Valores informados conforme aprovado ao Ministério. Diferença apurada em R$79.375.
Consideração equivocada entre as contas 1.6.01.05 e 1.6.01.06.
</t>
      </text>
    </comment>
  </commentList>
</comments>
</file>

<file path=xl/sharedStrings.xml><?xml version="1.0" encoding="utf-8"?>
<sst xmlns="http://schemas.openxmlformats.org/spreadsheetml/2006/main" count="101" uniqueCount="94">
  <si>
    <t>ANEXO I</t>
  </si>
  <si>
    <t xml:space="preserve">DETALHAMENTO DA RECEITA ORÇAMENTÁRIA </t>
  </si>
  <si>
    <t>CONSOLIDAÇÃO DO ORÇAMENTO-PROGRAMA 2024</t>
  </si>
  <si>
    <t>Serviço Social do Comércio – Sesc</t>
  </si>
  <si>
    <t xml:space="preserve">Órgão: Ministério do Desenvolvimento e Assistência Social, Família e Combate à Fome </t>
  </si>
  <si>
    <t>Unidade: Serviço Social do Comércio (Sesc) – Orçamento-Programa 2024</t>
  </si>
  <si>
    <t>Código</t>
  </si>
  <si>
    <t>Especificação</t>
  </si>
  <si>
    <t>Orçado Inicial</t>
  </si>
  <si>
    <t>Ajuste Orçamentário</t>
  </si>
  <si>
    <t>Valor Final</t>
  </si>
  <si>
    <t>1.0.00.00</t>
  </si>
  <si>
    <t>RECEITAS CORRENTES</t>
  </si>
  <si>
    <t>1.2.00.00</t>
  </si>
  <si>
    <t>Contribuições</t>
  </si>
  <si>
    <t>1.2.31.00</t>
  </si>
  <si>
    <t>Contribuições para o Sesc</t>
  </si>
  <si>
    <t>1.2.31.01</t>
  </si>
  <si>
    <t>1.3.00.00</t>
  </si>
  <si>
    <t>Receita Patrimonial</t>
  </si>
  <si>
    <t>1.3.10.00</t>
  </si>
  <si>
    <t>Receitas Imobiliárias</t>
  </si>
  <si>
    <t>1.3.10.01</t>
  </si>
  <si>
    <t>Aluguéis</t>
  </si>
  <si>
    <t>131002</t>
  </si>
  <si>
    <t>1.3.10.02</t>
  </si>
  <si>
    <t>Arrendamentos</t>
  </si>
  <si>
    <t>1.3.10.03</t>
  </si>
  <si>
    <t>Taxa de Ocupação de Imóveis</t>
  </si>
  <si>
    <t>1.3.20.00</t>
  </si>
  <si>
    <t>Receitas de Valores Mobiliários</t>
  </si>
  <si>
    <t>1.3.20.01</t>
  </si>
  <si>
    <t>Remuneração de Depósitos Bancários e Aplicações Financeiras</t>
  </si>
  <si>
    <t>1.3.90.00</t>
  </si>
  <si>
    <t>Demais Receitas Patrimoniais</t>
  </si>
  <si>
    <t>1.3.90.99</t>
  </si>
  <si>
    <t>Outras Receitas Patrimoniais</t>
  </si>
  <si>
    <t>1.6.00.00</t>
  </si>
  <si>
    <t>Receitas de Serviços</t>
  </si>
  <si>
    <t>1.6.01.00</t>
  </si>
  <si>
    <t>Serviços Prestados pelo Sesc</t>
  </si>
  <si>
    <t>1.6.01.01</t>
  </si>
  <si>
    <t>Serviços Educacionais</t>
  </si>
  <si>
    <t>1.6.01.02</t>
  </si>
  <si>
    <t>Serviços de Saúde</t>
  </si>
  <si>
    <t>1.6.01.03</t>
  </si>
  <si>
    <t>Serviços Culturais</t>
  </si>
  <si>
    <t>1.6.01.04</t>
  </si>
  <si>
    <t>Serviços de Lazer</t>
  </si>
  <si>
    <t>1.6.01.05</t>
  </si>
  <si>
    <t>Serviços de Assistência</t>
  </si>
  <si>
    <t>1.6.01.99</t>
  </si>
  <si>
    <t>Outros Serviços</t>
  </si>
  <si>
    <t>1.9.00.00</t>
  </si>
  <si>
    <t>Outras Receitas Correntes</t>
  </si>
  <si>
    <t>1.9.10.00</t>
  </si>
  <si>
    <t>Multas Administrativas, Contratuais e Judiciais</t>
  </si>
  <si>
    <t>1.9.10.01</t>
  </si>
  <si>
    <t>1.9.20.00</t>
  </si>
  <si>
    <t>Indenizações e Restituições</t>
  </si>
  <si>
    <t>1.9.20.01</t>
  </si>
  <si>
    <t>Indenizações</t>
  </si>
  <si>
    <t>192002</t>
  </si>
  <si>
    <t>1.9.20.02</t>
  </si>
  <si>
    <t>Restituições</t>
  </si>
  <si>
    <t>1.9.90.00</t>
  </si>
  <si>
    <t>Demais Receitas Correntes</t>
  </si>
  <si>
    <t>1.9.90.99</t>
  </si>
  <si>
    <t>2.0.00.00</t>
  </si>
  <si>
    <t>RECEITAS DE CAPITAL</t>
  </si>
  <si>
    <t>2.2.00.00</t>
  </si>
  <si>
    <t>Alienação de Bens</t>
  </si>
  <si>
    <t>2.2.10.00</t>
  </si>
  <si>
    <t>Alienação de Bens Móveis</t>
  </si>
  <si>
    <t>2.2.10.02</t>
  </si>
  <si>
    <t>Alienação de Bens Móveis e Semoventes</t>
  </si>
  <si>
    <t>2.2.10.99</t>
  </si>
  <si>
    <t>Alienação de Outros Bens Móveis</t>
  </si>
  <si>
    <t>2.2.20.00</t>
  </si>
  <si>
    <t>Alienação de Bens Imóveis</t>
  </si>
  <si>
    <t>2.2.20.01</t>
  </si>
  <si>
    <t>2.9.00.00</t>
  </si>
  <si>
    <t>Outras Receitas de Capital</t>
  </si>
  <si>
    <t>2.9.90.00</t>
  </si>
  <si>
    <t>Demais Receitas de Capital</t>
  </si>
  <si>
    <t>2.9.90.99</t>
  </si>
  <si>
    <t>RECEITAS TOTAIS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</si>
  <si>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</si>
  <si>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</si>
  <si>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</si>
  <si>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</si>
  <si>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</si>
  <si>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9.9.90.01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</si>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</sst>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3" formatCode="_-* #,##0.00_-;\-* #,##0.00_-;_-* &quot;-&quot;??_-;_-@_-"/>
    <numFmt numFmtId="164" formatCode="#,##0.00_ ;\-#,##0.0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color rgb="FF000000"/>
      <name val="Times New Roman"/>
      <family val="1"/>
    </font>
    <font>
      <sz val="11"/>
      <color rgb="FF000000"/>
      <name val="Calibri"/>
    </font>
    <font>
      <sz val="9"/>
      <color rgb="FF000000"/>
      <name val="Times New Roman"/>
      <family val="1"/>
    </font>
    <font>
      <sz val="9"/>
      <color indexed="81"/>
      <name val="Segoe UI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1" fillId="0" borderId="0" xfId="2"/>
    <xf numFmtId="0" fontId="2" fillId="2" borderId="1" xfId="2" applyFont="1" applyFill="1" applyBorder="1" applyAlignment="1">
      <alignment horizontal="center" vertical="top"/>
    </xf>
    <xf numFmtId="0" fontId="2" fillId="2" borderId="2" xfId="2" applyFont="1" applyFill="1" applyBorder="1" applyAlignment="1">
      <alignment horizontal="center" vertical="top"/>
    </xf>
    <xf numFmtId="0" fontId="2" fillId="2" borderId="3" xfId="2" applyFont="1" applyFill="1" applyBorder="1" applyAlignment="1">
      <alignment horizontal="center" vertical="top"/>
    </xf>
    <xf numFmtId="0" fontId="2" fillId="2" borderId="2" xfId="2" applyFont="1" applyFill="1" applyBorder="1" applyAlignment="1">
      <alignment vertical="top"/>
    </xf>
    <xf numFmtId="0" fontId="2" fillId="2" borderId="3" xfId="2" applyFont="1" applyFill="1" applyBorder="1" applyAlignment="1">
      <alignment vertical="top"/>
    </xf>
    <xf numFmtId="0" fontId="2" fillId="2" borderId="4" xfId="2" applyFont="1" applyFill="1" applyBorder="1" applyAlignment="1">
      <alignment horizontal="center" vertical="top"/>
    </xf>
    <xf numFmtId="0" fontId="2" fillId="2" borderId="0" xfId="2" applyFont="1" applyFill="1" applyAlignment="1">
      <alignment horizontal="center" vertical="top"/>
    </xf>
    <xf numFmtId="0" fontId="2" fillId="2" borderId="5" xfId="2" applyFont="1" applyFill="1" applyBorder="1" applyAlignment="1">
      <alignment horizontal="center" vertical="top"/>
    </xf>
    <xf numFmtId="0" fontId="2" fillId="2" borderId="0" xfId="2" applyFont="1" applyFill="1" applyAlignment="1">
      <alignment vertical="top"/>
    </xf>
    <xf numFmtId="0" fontId="2" fillId="2" borderId="5" xfId="2" applyFont="1" applyFill="1" applyBorder="1" applyAlignment="1">
      <alignment vertical="top"/>
    </xf>
    <xf numFmtId="0" fontId="2" fillId="2" borderId="0" xfId="2" applyFont="1" applyFill="1" applyAlignment="1">
      <alignment vertical="center"/>
    </xf>
    <xf numFmtId="0" fontId="3" fillId="2" borderId="4" xfId="2" quotePrefix="1" applyFont="1" applyFill="1" applyBorder="1" applyAlignment="1">
      <alignment horizontal="center" vertical="top"/>
    </xf>
    <xf numFmtId="0" fontId="3" fillId="2" borderId="0" xfId="2" quotePrefix="1" applyFont="1" applyFill="1" applyAlignment="1">
      <alignment horizontal="center" vertical="top"/>
    </xf>
    <xf numFmtId="0" fontId="3" fillId="2" borderId="5" xfId="2" quotePrefix="1" applyFont="1" applyFill="1" applyBorder="1" applyAlignment="1">
      <alignment horizontal="center" vertical="top"/>
    </xf>
    <xf numFmtId="0" fontId="3" fillId="2" borderId="0" xfId="2" applyFont="1" applyFill="1" applyAlignment="1">
      <alignment vertical="top"/>
    </xf>
    <xf numFmtId="0" fontId="3" fillId="2" borderId="5" xfId="2" applyFont="1" applyFill="1" applyBorder="1" applyAlignment="1">
      <alignment vertical="top"/>
    </xf>
    <xf numFmtId="0" fontId="3" fillId="2" borderId="0" xfId="2" applyFont="1" applyFill="1" applyAlignment="1">
      <alignment vertical="center"/>
    </xf>
    <xf numFmtId="0" fontId="2" fillId="2" borderId="6" xfId="2" applyFont="1" applyFill="1" applyBorder="1" applyAlignment="1">
      <alignment horizontal="center" vertical="top"/>
    </xf>
    <xf numFmtId="0" fontId="2" fillId="2" borderId="7" xfId="2" applyFont="1" applyFill="1" applyBorder="1" applyAlignment="1">
      <alignment horizontal="center" vertical="top"/>
    </xf>
    <xf numFmtId="0" fontId="2" fillId="2" borderId="8" xfId="2" applyFont="1" applyFill="1" applyBorder="1" applyAlignment="1">
      <alignment horizontal="center" vertical="top"/>
    </xf>
    <xf numFmtId="0" fontId="4" fillId="0" borderId="1" xfId="2" quotePrefix="1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3" xfId="2" applyFont="1" applyBorder="1" applyAlignment="1">
      <alignment vertical="center"/>
    </xf>
    <xf numFmtId="0" fontId="4" fillId="0" borderId="4" xfId="2" quotePrefix="1" applyFont="1" applyBorder="1"/>
    <xf numFmtId="0" fontId="4" fillId="0" borderId="0" xfId="2" applyFont="1"/>
    <xf numFmtId="0" fontId="4" fillId="0" borderId="5" xfId="2" applyFont="1" applyBorder="1"/>
    <xf numFmtId="0" fontId="2" fillId="2" borderId="9" xfId="2" applyFont="1" applyFill="1" applyBorder="1" applyAlignment="1">
      <alignment vertical="center"/>
    </xf>
    <xf numFmtId="8" fontId="5" fillId="0" borderId="6" xfId="2" applyNumberFormat="1" applyFont="1" applyBorder="1" applyAlignment="1">
      <alignment horizontal="left" vertical="center" wrapText="1"/>
    </xf>
    <xf numFmtId="0" fontId="1" fillId="0" borderId="7" xfId="2" applyBorder="1"/>
    <xf numFmtId="8" fontId="6" fillId="0" borderId="8" xfId="2" applyNumberFormat="1" applyFont="1" applyBorder="1"/>
    <xf numFmtId="8" fontId="5" fillId="0" borderId="8" xfId="2" applyNumberFormat="1" applyFont="1" applyBorder="1"/>
    <xf numFmtId="0" fontId="7" fillId="2" borderId="10" xfId="2" applyFont="1" applyFill="1" applyBorder="1" applyAlignment="1">
      <alignment horizontal="center" vertical="center"/>
    </xf>
    <xf numFmtId="0" fontId="7" fillId="2" borderId="11" xfId="2" applyFont="1" applyFill="1" applyBorder="1" applyAlignment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43" fontId="7" fillId="2" borderId="11" xfId="3" quotePrefix="1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vertical="center" wrapText="1"/>
    </xf>
    <xf numFmtId="0" fontId="4" fillId="2" borderId="14" xfId="2" applyFont="1" applyFill="1" applyBorder="1" applyAlignment="1">
      <alignment vertical="center" wrapText="1"/>
    </xf>
    <xf numFmtId="164" fontId="7" fillId="2" borderId="15" xfId="3" applyNumberFormat="1" applyFont="1" applyFill="1" applyBorder="1" applyAlignment="1">
      <alignment horizontal="right" vertical="center" wrapText="1"/>
    </xf>
    <xf numFmtId="43" fontId="4" fillId="2" borderId="16" xfId="1" applyFont="1" applyFill="1" applyBorder="1" applyAlignment="1">
      <alignment vertical="center" wrapText="1"/>
    </xf>
    <xf numFmtId="164" fontId="3" fillId="2" borderId="16" xfId="3" applyNumberFormat="1" applyFont="1" applyFill="1" applyBorder="1" applyAlignment="1">
      <alignment horizontal="right" vertical="center" wrapText="1"/>
    </xf>
    <xf numFmtId="0" fontId="8" fillId="2" borderId="13" xfId="2" applyFont="1" applyFill="1" applyBorder="1" applyAlignment="1">
      <alignment horizontal="left" vertical="center" wrapText="1" indent="1"/>
    </xf>
    <xf numFmtId="43" fontId="8" fillId="2" borderId="15" xfId="1" applyFont="1" applyFill="1" applyBorder="1" applyAlignment="1">
      <alignment vertical="center" wrapText="1"/>
    </xf>
    <xf numFmtId="0" fontId="8" fillId="2" borderId="13" xfId="2" applyFont="1" applyFill="1" applyBorder="1" applyAlignment="1">
      <alignment horizontal="left" vertical="center" wrapText="1" indent="2"/>
    </xf>
    <xf numFmtId="49" fontId="1" fillId="0" borderId="0" xfId="2" applyNumberFormat="1"/>
    <xf numFmtId="0" fontId="10" fillId="2" borderId="13" xfId="2" applyFont="1" applyFill="1" applyBorder="1" applyAlignment="1">
      <alignment horizontal="left" vertical="center" wrapText="1" indent="3"/>
    </xf>
    <xf numFmtId="0" fontId="10" fillId="2" borderId="13" xfId="2" applyFont="1" applyFill="1" applyBorder="1" applyAlignment="1">
      <alignment vertical="center" wrapText="1"/>
    </xf>
    <xf numFmtId="164" fontId="5" fillId="2" borderId="15" xfId="3" applyNumberFormat="1" applyFont="1" applyFill="1" applyBorder="1" applyAlignment="1">
      <alignment horizontal="right" vertical="center" wrapText="1"/>
    </xf>
    <xf numFmtId="43" fontId="10" fillId="2" borderId="15" xfId="1" applyFont="1" applyFill="1" applyBorder="1" applyAlignment="1">
      <alignment vertical="center" wrapText="1"/>
    </xf>
    <xf numFmtId="164" fontId="8" fillId="2" borderId="15" xfId="3" applyNumberFormat="1" applyFont="1" applyFill="1" applyBorder="1" applyAlignment="1">
      <alignment horizontal="right" vertical="center" wrapText="1"/>
    </xf>
    <xf numFmtId="0" fontId="10" fillId="2" borderId="17" xfId="2" applyFont="1" applyFill="1" applyBorder="1" applyAlignment="1">
      <alignment horizontal="left" vertical="center" wrapText="1" indent="3"/>
    </xf>
    <xf numFmtId="0" fontId="10" fillId="2" borderId="17" xfId="2" applyFont="1" applyFill="1" applyBorder="1" applyAlignment="1">
      <alignment vertical="center" wrapText="1"/>
    </xf>
    <xf numFmtId="164" fontId="5" fillId="2" borderId="5" xfId="3" applyNumberFormat="1" applyFont="1" applyFill="1" applyBorder="1" applyAlignment="1">
      <alignment horizontal="right" vertical="center" wrapText="1"/>
    </xf>
    <xf numFmtId="43" fontId="10" fillId="2" borderId="5" xfId="1" applyFont="1" applyFill="1" applyBorder="1" applyAlignment="1">
      <alignment vertical="center" wrapText="1"/>
    </xf>
    <xf numFmtId="164" fontId="8" fillId="2" borderId="14" xfId="3" applyNumberFormat="1" applyFont="1" applyFill="1" applyBorder="1" applyAlignment="1">
      <alignment horizontal="right" vertical="center" wrapText="1"/>
    </xf>
    <xf numFmtId="164" fontId="4" fillId="2" borderId="16" xfId="3" applyNumberFormat="1" applyFont="1" applyFill="1" applyBorder="1" applyAlignment="1">
      <alignment horizontal="right" vertical="center" wrapText="1"/>
    </xf>
    <xf numFmtId="0" fontId="10" fillId="2" borderId="18" xfId="2" applyFont="1" applyFill="1" applyBorder="1" applyAlignment="1">
      <alignment horizontal="left" vertical="center" wrapText="1" indent="3"/>
    </xf>
    <xf numFmtId="0" fontId="10" fillId="2" borderId="18" xfId="2" applyFont="1" applyFill="1" applyBorder="1" applyAlignment="1">
      <alignment vertical="center" wrapText="1"/>
    </xf>
    <xf numFmtId="0" fontId="8" fillId="2" borderId="10" xfId="2" applyFont="1" applyFill="1" applyBorder="1" applyAlignment="1">
      <alignment horizontal="left" vertical="center" wrapText="1"/>
    </xf>
    <xf numFmtId="0" fontId="8" fillId="2" borderId="19" xfId="2" applyFont="1" applyFill="1" applyBorder="1" applyAlignment="1">
      <alignment horizontal="left" vertical="center" wrapText="1"/>
    </xf>
    <xf numFmtId="164" fontId="7" fillId="2" borderId="19" xfId="3" applyNumberFormat="1" applyFont="1" applyFill="1" applyBorder="1" applyAlignment="1">
      <alignment horizontal="right" vertical="center" wrapText="1"/>
    </xf>
    <xf numFmtId="43" fontId="8" fillId="2" borderId="19" xfId="1" applyFont="1" applyFill="1" applyBorder="1" applyAlignment="1">
      <alignment horizontal="left" vertical="center" wrapText="1"/>
    </xf>
    <xf numFmtId="0" fontId="4" fillId="2" borderId="13" xfId="2" applyFont="1" applyFill="1" applyBorder="1" applyAlignment="1">
      <alignment vertical="center" wrapText="1"/>
    </xf>
    <xf numFmtId="43" fontId="4" fillId="2" borderId="15" xfId="1" applyFont="1" applyFill="1" applyBorder="1" applyAlignment="1">
      <alignment vertical="center" wrapText="1"/>
    </xf>
    <xf numFmtId="164" fontId="4" fillId="2" borderId="15" xfId="3" applyNumberFormat="1" applyFont="1" applyFill="1" applyBorder="1" applyAlignment="1">
      <alignment horizontal="right" vertical="center" wrapText="1"/>
    </xf>
    <xf numFmtId="0" fontId="4" fillId="2" borderId="10" xfId="2" applyFont="1" applyFill="1" applyBorder="1" applyAlignment="1">
      <alignment vertical="center" wrapText="1"/>
    </xf>
    <xf numFmtId="0" fontId="4" fillId="2" borderId="19" xfId="2" applyFont="1" applyFill="1" applyBorder="1" applyAlignment="1">
      <alignment vertical="center" wrapText="1"/>
    </xf>
    <xf numFmtId="164" fontId="4" fillId="2" borderId="19" xfId="2" applyNumberFormat="1" applyFont="1" applyFill="1" applyBorder="1" applyAlignment="1">
      <alignment horizontal="right" vertical="center" wrapText="1"/>
    </xf>
    <xf numFmtId="164" fontId="4" fillId="2" borderId="19" xfId="2" applyNumberFormat="1" applyFont="1" applyFill="1" applyBorder="1" applyAlignment="1">
      <alignment vertical="center" wrapText="1"/>
    </xf>
    <xf numFmtId="43" fontId="1" fillId="0" borderId="0" xfId="2" applyNumberFormat="1"/>
  </cellXfs>
  <cellStyles count="4">
    <cellStyle name="Normal" xfId="0" builtinId="0"/>
    <cellStyle name="Normal 2" xfId="2" xr:uid="{661CC3ED-97F4-4170-9DFA-CE06ECA1208A}"/>
    <cellStyle name="Vírgula" xfId="1" builtinId="3"/>
    <cellStyle name="Vírgula 2" xfId="3" xr:uid="{68BA4C99-4188-4D0D-9448-B01DBABAB9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63500</xdr:colOff>
      <xdr:row>1</xdr:row>
      <xdr:rowOff>0</xdr:rowOff>
    </xdr:from>
    <xdr:to>
      <xdr:col>3</xdr:col>
      <xdr:colOff>282575</xdr:colOff>
      <xdr:row>5</xdr:row>
      <xdr:rowOff>26987</xdr:rowOff>
    </xdr:to>
    <xdr:pic>
      <xdr:nvPicPr>
        <xdr:cNvPr id="7" name="Imagem 6" descr="Logotipo&#10;&#10;Descrição gerada automaticamente com confiança baixa">
          <a:extLst>
            <a:ext uri="{FF2B5EF4-FFF2-40B4-BE49-F238E27FC236}">
              <a16:creationId xmlns:a16="http://schemas.microsoft.com/office/drawing/2014/main" id="{9D560E17-D9CA-412B-850C-697E37C07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190500"/>
          <a:ext cx="1285875" cy="7731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1.0.3\Usuarios\Orcamento\4.%20CONSOLIDA&#199;&#195;O%20MDS\2024\OP%202024\4.%20Arquivos%20da%20Consolida&#231;&#227;o\Planilha%20para%20consolida&#231;&#227;o%20_%20exerc&#237;cio%202024.xlsx" TargetMode="External"/><Relationship Id="rId1" Type="http://schemas.openxmlformats.org/officeDocument/2006/relationships/externalLinkPath" Target="/Orcamento/4.%20CONSOLIDA&#199;&#195;O%20MDS/2024/OP%202024/4.%20Arquivos%20da%20Consolida&#231;&#227;o/Planilha%20para%20consolida&#231;&#227;o%20_%20exerc&#237;c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esquisas"/>
      <sheetName val="Conf. Dobradas"/>
      <sheetName val="25%"/>
      <sheetName val="Quadro Resolução"/>
      <sheetName val="Consolidado RO"/>
      <sheetName val="Bd_Consolidado OP"/>
      <sheetName val="Bd_Consolidado RO"/>
      <sheetName val="Anexo I"/>
      <sheetName val="Anexo II - Educação"/>
      <sheetName val="Anexo II - Saúde"/>
      <sheetName val="Anexo II - Cultura"/>
      <sheetName val="Anexo II - Lazer"/>
      <sheetName val="Anexo II - Assistência"/>
      <sheetName val="Anexo II - Administração"/>
      <sheetName val="Anexo III - RecXDes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Vitor de Lima Souza" id="{C4B35759-11F2-4D03-AA9B-AD765EBADFBD}" userId="S::vsouza@sesc.com.br::a1b514fd-5d2c-427d-8c8c-47c6fb421848" providerId="AD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7" dT="2023-09-12T19:12:41.68" personId="{C4B35759-11F2-4D03-AA9B-AD765EBADFBD}" id="{BFDFB274-8324-4233-A7D9-252755CC712F}">
    <text>Valores informados conforme aprovado ao Ministério. Diferença apurada em R$1.796.340.
Consideração equivocada entre as contas 1.3.10.02 e 1.3.10.03.</text>
  </threadedComment>
  <threadedComment ref="E29" dT="2023-09-12T19:13:44.55" personId="{C4B35759-11F2-4D03-AA9B-AD765EBADFBD}" id="{5D0F29D9-4E15-4A38-9993-D46A2743948F}">
    <text xml:space="preserve">Valores informados conforme aprovado ao Ministério. Diferença apurada em R$79.375.
Consideração equivocada entre as contas 1.6.01.05 e 1.6.01.06.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D5BA0-506A-46E5-8186-1484577175B4}">
  <sheetPr>
    <tabColor rgb="FFFF0066"/>
  </sheetPr>
  <dimension ref="B1:J54"/>
  <sheetViews>
    <sheetView showGridLines="0" tabSelected="1" zoomScale="80" zoomScaleNormal="80" workbookViewId="0">
      <selection activeCell="K65" sqref="K65"/>
    </sheetView>
  </sheetViews>
  <sheetFormatPr defaultColWidth="9.1796875" defaultRowHeight="14.5" x14ac:dyDescent="0.35"/>
  <cols>
    <col min="1" max="1" width="9.1796875" style="1"/>
    <col min="2" max="2" width="9.1796875" style="1" hidden="1" customWidth="1"/>
    <col min="3" max="3" width="15.26953125" style="1" customWidth="1"/>
    <col min="4" max="4" width="60" style="1" bestFit="1" customWidth="1"/>
    <col min="5" max="5" width="20" style="1" bestFit="1" customWidth="1"/>
    <col min="6" max="6" width="22" style="1" hidden="1" customWidth="1"/>
    <col min="7" max="7" width="20.54296875" style="1" hidden="1" customWidth="1"/>
    <col min="8" max="8" width="9.1796875" style="1"/>
    <col min="9" max="9" width="7" style="1" customWidth="1"/>
    <col min="10" max="10" width="15.26953125" style="1" bestFit="1" customWidth="1"/>
    <col min="11" max="16384" width="9.1796875" style="1"/>
  </cols>
  <sheetData>
    <row r="1" spans="2:9" ht="15" thickBot="1" x14ac:dyDescent="0.4"/>
    <row r="2" spans="2:9" x14ac:dyDescent="0.35">
      <c r="C2" s="2" t="s">
        <v>0</v>
      </c>
      <c r="D2" s="3"/>
      <c r="E2" s="4"/>
      <c r="F2" s="5"/>
      <c r="G2" s="6"/>
    </row>
    <row r="3" spans="2:9" x14ac:dyDescent="0.35">
      <c r="C3" s="7" t="s">
        <v>1</v>
      </c>
      <c r="D3" s="8"/>
      <c r="E3" s="9"/>
      <c r="F3" s="10"/>
      <c r="G3" s="11"/>
      <c r="H3" s="12"/>
      <c r="I3" s="12"/>
    </row>
    <row r="4" spans="2:9" x14ac:dyDescent="0.35">
      <c r="C4" s="13" t="s">
        <v>2</v>
      </c>
      <c r="D4" s="14"/>
      <c r="E4" s="15"/>
      <c r="F4" s="16"/>
      <c r="G4" s="17"/>
      <c r="H4" s="18"/>
      <c r="I4" s="18"/>
    </row>
    <row r="5" spans="2:9" ht="15" thickBot="1" x14ac:dyDescent="0.4">
      <c r="C5" s="19" t="s">
        <v>3</v>
      </c>
      <c r="D5" s="20"/>
      <c r="E5" s="21"/>
      <c r="F5" s="10"/>
      <c r="G5" s="11"/>
    </row>
    <row r="6" spans="2:9" ht="19" customHeight="1" thickBot="1" x14ac:dyDescent="0.4">
      <c r="C6" s="22" t="s">
        <v>4</v>
      </c>
      <c r="D6" s="23"/>
      <c r="E6" s="24"/>
      <c r="F6" s="23"/>
      <c r="G6" s="24"/>
    </row>
    <row r="7" spans="2:9" ht="15.75" customHeight="1" thickBot="1" x14ac:dyDescent="0.4">
      <c r="C7" s="25" t="s">
        <v>5</v>
      </c>
      <c r="D7" s="26"/>
      <c r="E7" s="27"/>
      <c r="F7" s="26"/>
      <c r="G7" s="27"/>
      <c r="H7" s="28"/>
      <c r="I7" s="28"/>
    </row>
    <row r="8" spans="2:9" ht="15.75" customHeight="1" thickBot="1" x14ac:dyDescent="0.4">
      <c r="C8" s="29"/>
      <c r="D8" s="30"/>
      <c r="E8" s="31">
        <v>1</v>
      </c>
      <c r="F8" s="30"/>
      <c r="G8" s="32">
        <v>1</v>
      </c>
      <c r="H8" s="12"/>
      <c r="I8" s="12"/>
    </row>
    <row r="9" spans="2:9" ht="15" thickBot="1" x14ac:dyDescent="0.4">
      <c r="C9" s="33" t="s">
        <v>6</v>
      </c>
      <c r="D9" s="33" t="s">
        <v>7</v>
      </c>
      <c r="E9" s="34" t="s">
        <v>8</v>
      </c>
      <c r="F9" s="35" t="s">
        <v>9</v>
      </c>
      <c r="G9" s="36" t="s">
        <v>10</v>
      </c>
    </row>
    <row r="10" spans="2:9" x14ac:dyDescent="0.35">
      <c r="C10" s="37" t="s">
        <v>11</v>
      </c>
      <c r="D10" s="38" t="s">
        <v>12</v>
      </c>
      <c r="E10" s="39">
        <f>E11+E14+E23+E31</f>
        <v>11103917541.000002</v>
      </c>
      <c r="F10" s="40" t="e">
        <f>F11+F14+F23+F31</f>
        <v>#REF!</v>
      </c>
      <c r="G10" s="41" t="e">
        <f>G11+G14+G23+G31</f>
        <v>#REF!</v>
      </c>
    </row>
    <row r="11" spans="2:9" x14ac:dyDescent="0.35">
      <c r="C11" s="42" t="s">
        <v>13</v>
      </c>
      <c r="D11" s="37" t="s">
        <v>14</v>
      </c>
      <c r="E11" s="39">
        <f t="shared" ref="E11:G12" si="0">E12</f>
        <v>8322000000.0000019</v>
      </c>
      <c r="F11" s="43" t="e">
        <f t="shared" si="0"/>
        <v>#REF!</v>
      </c>
      <c r="G11" s="39" t="e">
        <f t="shared" si="0"/>
        <v>#REF!</v>
      </c>
    </row>
    <row r="12" spans="2:9" x14ac:dyDescent="0.35">
      <c r="C12" s="44" t="s">
        <v>15</v>
      </c>
      <c r="D12" s="37" t="s">
        <v>16</v>
      </c>
      <c r="E12" s="39">
        <f t="shared" si="0"/>
        <v>8322000000.0000019</v>
      </c>
      <c r="F12" s="43" t="e">
        <f t="shared" si="0"/>
        <v>#REF!</v>
      </c>
      <c r="G12" s="39" t="e">
        <f t="shared" si="0"/>
        <v>#REF!</v>
      </c>
    </row>
    <row r="13" spans="2:9" x14ac:dyDescent="0.35">
      <c r="B13" s="45">
        <v>123101</v>
      </c>
      <c r="C13" s="46" t="s">
        <v>17</v>
      </c>
      <c r="D13" s="47" t="s">
        <v>16</v>
      </c>
      <c r="E13" s="48">
        <v>8322000000.0000019</v>
      </c>
      <c r="F13" s="49" t="e">
        <f>SUMIF([1]!BD_ConsolidadoRO[Conta Orçamentária],$B13,[1]!BD_ConsolidadoRO[Resultado])-#REF!</f>
        <v>#REF!</v>
      </c>
      <c r="G13" s="48" t="e">
        <f>E13+F13</f>
        <v>#REF!</v>
      </c>
    </row>
    <row r="14" spans="2:9" x14ac:dyDescent="0.35">
      <c r="B14" s="45"/>
      <c r="C14" s="42" t="s">
        <v>18</v>
      </c>
      <c r="D14" s="37" t="s">
        <v>19</v>
      </c>
      <c r="E14" s="39">
        <f>E15+E19+E21</f>
        <v>1324745994</v>
      </c>
      <c r="F14" s="43">
        <f>F15+F19+F21</f>
        <v>0</v>
      </c>
      <c r="G14" s="39">
        <f>G15+G19+G21</f>
        <v>1324745994</v>
      </c>
    </row>
    <row r="15" spans="2:9" x14ac:dyDescent="0.35">
      <c r="B15" s="45"/>
      <c r="C15" s="44" t="s">
        <v>20</v>
      </c>
      <c r="D15" s="37" t="s">
        <v>21</v>
      </c>
      <c r="E15" s="50">
        <f>E16+E17+E18</f>
        <v>16258605</v>
      </c>
      <c r="F15" s="43">
        <f>SUM(F16:F18)</f>
        <v>0</v>
      </c>
      <c r="G15" s="50">
        <f>G16+G17+G18</f>
        <v>16258605</v>
      </c>
    </row>
    <row r="16" spans="2:9" x14ac:dyDescent="0.35">
      <c r="B16" s="45">
        <v>131001</v>
      </c>
      <c r="C16" s="46" t="s">
        <v>22</v>
      </c>
      <c r="D16" s="47" t="s">
        <v>23</v>
      </c>
      <c r="E16" s="48">
        <v>5777889</v>
      </c>
      <c r="F16" s="49">
        <f>SUMIF([1]!BD_ConsolidadoRO[Conta Orçamentária],$B16,[1]!BD_ConsolidadoRO[Resultado])</f>
        <v>0</v>
      </c>
      <c r="G16" s="48">
        <f t="shared" ref="G16:G18" si="1">E16+F16</f>
        <v>5777889</v>
      </c>
    </row>
    <row r="17" spans="2:7" x14ac:dyDescent="0.35">
      <c r="B17" s="45" t="s">
        <v>24</v>
      </c>
      <c r="C17" s="46" t="s">
        <v>25</v>
      </c>
      <c r="D17" s="47" t="s">
        <v>26</v>
      </c>
      <c r="E17" s="48">
        <v>756109</v>
      </c>
      <c r="F17" s="49">
        <f>SUMIF([1]!BD_ConsolidadoRO[Conta Orçamentária],$B17,[1]!BD_ConsolidadoRO[Resultado])</f>
        <v>0</v>
      </c>
      <c r="G17" s="48">
        <f t="shared" si="1"/>
        <v>756109</v>
      </c>
    </row>
    <row r="18" spans="2:7" x14ac:dyDescent="0.35">
      <c r="B18" s="45">
        <v>131003</v>
      </c>
      <c r="C18" s="46" t="s">
        <v>27</v>
      </c>
      <c r="D18" s="47" t="s">
        <v>28</v>
      </c>
      <c r="E18" s="48">
        <v>9724607</v>
      </c>
      <c r="F18" s="49">
        <f>SUMIF([1]!BD_ConsolidadoRO[Conta Orçamentária],$B18,[1]!BD_ConsolidadoRO[Resultado])</f>
        <v>0</v>
      </c>
      <c r="G18" s="48">
        <f t="shared" si="1"/>
        <v>9724607</v>
      </c>
    </row>
    <row r="19" spans="2:7" x14ac:dyDescent="0.35">
      <c r="B19" s="45"/>
      <c r="C19" s="44" t="s">
        <v>29</v>
      </c>
      <c r="D19" s="37" t="s">
        <v>30</v>
      </c>
      <c r="E19" s="50">
        <f>E20</f>
        <v>1308202484</v>
      </c>
      <c r="F19" s="43">
        <f>F20</f>
        <v>0</v>
      </c>
      <c r="G19" s="50">
        <f>G20</f>
        <v>1308202484</v>
      </c>
    </row>
    <row r="20" spans="2:7" x14ac:dyDescent="0.35">
      <c r="B20" s="45">
        <v>132001</v>
      </c>
      <c r="C20" s="46" t="s">
        <v>31</v>
      </c>
      <c r="D20" s="47" t="s">
        <v>32</v>
      </c>
      <c r="E20" s="48">
        <v>1308202484</v>
      </c>
      <c r="F20" s="49">
        <f>SUMIF([1]!BD_ConsolidadoRO[Conta Orçamentária],$B20,[1]!BD_ConsolidadoRO[Resultado])</f>
        <v>0</v>
      </c>
      <c r="G20" s="48">
        <f>E20+F20</f>
        <v>1308202484</v>
      </c>
    </row>
    <row r="21" spans="2:7" x14ac:dyDescent="0.35">
      <c r="B21" s="45"/>
      <c r="C21" s="44" t="s">
        <v>33</v>
      </c>
      <c r="D21" s="37" t="s">
        <v>34</v>
      </c>
      <c r="E21" s="39">
        <f>E22</f>
        <v>284905</v>
      </c>
      <c r="F21" s="43">
        <f>F22</f>
        <v>0</v>
      </c>
      <c r="G21" s="39">
        <f>G22</f>
        <v>284905</v>
      </c>
    </row>
    <row r="22" spans="2:7" x14ac:dyDescent="0.35">
      <c r="B22" s="45">
        <v>139099</v>
      </c>
      <c r="C22" s="46" t="s">
        <v>35</v>
      </c>
      <c r="D22" s="47" t="s">
        <v>36</v>
      </c>
      <c r="E22" s="48">
        <v>284905</v>
      </c>
      <c r="F22" s="49">
        <f>SUMIF([1]!BD_ConsolidadoRO[Conta Orçamentária],$B22,[1]!BD_ConsolidadoRO[Resultado])</f>
        <v>0</v>
      </c>
      <c r="G22" s="48">
        <f>E22+F22</f>
        <v>284905</v>
      </c>
    </row>
    <row r="23" spans="2:7" x14ac:dyDescent="0.35">
      <c r="B23" s="45"/>
      <c r="C23" s="42" t="s">
        <v>37</v>
      </c>
      <c r="D23" s="37" t="s">
        <v>38</v>
      </c>
      <c r="E23" s="39">
        <f>E24</f>
        <v>1441382702</v>
      </c>
      <c r="F23" s="43">
        <f>F24</f>
        <v>0</v>
      </c>
      <c r="G23" s="39">
        <f>G24</f>
        <v>1441382702</v>
      </c>
    </row>
    <row r="24" spans="2:7" x14ac:dyDescent="0.35">
      <c r="B24" s="45"/>
      <c r="C24" s="44" t="s">
        <v>39</v>
      </c>
      <c r="D24" s="37" t="s">
        <v>40</v>
      </c>
      <c r="E24" s="39">
        <f>SUM(E25:E30)</f>
        <v>1441382702</v>
      </c>
      <c r="F24" s="43">
        <f>SUM(F25:F30)</f>
        <v>0</v>
      </c>
      <c r="G24" s="39">
        <f>SUM(G25:G30)</f>
        <v>1441382702</v>
      </c>
    </row>
    <row r="25" spans="2:7" x14ac:dyDescent="0.35">
      <c r="B25" s="45">
        <v>160101</v>
      </c>
      <c r="C25" s="46" t="s">
        <v>41</v>
      </c>
      <c r="D25" s="47" t="s">
        <v>42</v>
      </c>
      <c r="E25" s="48">
        <v>239913175</v>
      </c>
      <c r="F25" s="49">
        <f>SUMIF([1]!BD_ConsolidadoRO[Conta Orçamentária],$B25,[1]!BD_ConsolidadoRO[Resultado])</f>
        <v>0</v>
      </c>
      <c r="G25" s="48">
        <f t="shared" ref="G25:G30" si="2">E25+F25</f>
        <v>239913175</v>
      </c>
    </row>
    <row r="26" spans="2:7" x14ac:dyDescent="0.35">
      <c r="B26" s="45">
        <v>160102</v>
      </c>
      <c r="C26" s="46" t="s">
        <v>43</v>
      </c>
      <c r="D26" s="47" t="s">
        <v>44</v>
      </c>
      <c r="E26" s="48">
        <v>527038904</v>
      </c>
      <c r="F26" s="49">
        <f>SUMIF([1]!BD_ConsolidadoRO[Conta Orçamentária],$B26,[1]!BD_ConsolidadoRO[Resultado])</f>
        <v>0</v>
      </c>
      <c r="G26" s="48">
        <f t="shared" si="2"/>
        <v>527038904</v>
      </c>
    </row>
    <row r="27" spans="2:7" x14ac:dyDescent="0.35">
      <c r="B27" s="45">
        <v>160103</v>
      </c>
      <c r="C27" s="46" t="s">
        <v>45</v>
      </c>
      <c r="D27" s="47" t="s">
        <v>46</v>
      </c>
      <c r="E27" s="48">
        <v>50619322</v>
      </c>
      <c r="F27" s="49">
        <f>SUMIF([1]!BD_ConsolidadoRO[Conta Orçamentária],$B27,[1]!BD_ConsolidadoRO[Resultado])</f>
        <v>0</v>
      </c>
      <c r="G27" s="48">
        <f t="shared" si="2"/>
        <v>50619322</v>
      </c>
    </row>
    <row r="28" spans="2:7" x14ac:dyDescent="0.35">
      <c r="B28" s="45">
        <v>160104</v>
      </c>
      <c r="C28" s="46" t="s">
        <v>47</v>
      </c>
      <c r="D28" s="47" t="s">
        <v>48</v>
      </c>
      <c r="E28" s="48">
        <v>592215457</v>
      </c>
      <c r="F28" s="49">
        <f>SUMIF([1]!BD_ConsolidadoRO[Conta Orçamentária],$B28,[1]!BD_ConsolidadoRO[Resultado])</f>
        <v>0</v>
      </c>
      <c r="G28" s="48">
        <f t="shared" si="2"/>
        <v>592215457</v>
      </c>
    </row>
    <row r="29" spans="2:7" x14ac:dyDescent="0.35">
      <c r="B29" s="45">
        <v>160105</v>
      </c>
      <c r="C29" s="46" t="s">
        <v>49</v>
      </c>
      <c r="D29" s="47" t="s">
        <v>50</v>
      </c>
      <c r="E29" s="48">
        <v>4215879</v>
      </c>
      <c r="F29" s="49">
        <f>SUMIF([1]!BD_ConsolidadoRO[Conta Orçamentária],$B29,[1]!BD_ConsolidadoRO[Resultado])</f>
        <v>0</v>
      </c>
      <c r="G29" s="48">
        <f t="shared" si="2"/>
        <v>4215879</v>
      </c>
    </row>
    <row r="30" spans="2:7" x14ac:dyDescent="0.35">
      <c r="B30" s="45">
        <v>160199</v>
      </c>
      <c r="C30" s="46" t="s">
        <v>51</v>
      </c>
      <c r="D30" s="47" t="s">
        <v>52</v>
      </c>
      <c r="E30" s="48">
        <v>27379965</v>
      </c>
      <c r="F30" s="49">
        <f>SUMIF([1]!BD_ConsolidadoRO[Conta Orçamentária],$B30,[1]!BD_ConsolidadoRO[Resultado])</f>
        <v>0</v>
      </c>
      <c r="G30" s="48">
        <f t="shared" si="2"/>
        <v>27379965</v>
      </c>
    </row>
    <row r="31" spans="2:7" x14ac:dyDescent="0.35">
      <c r="B31" s="45"/>
      <c r="C31" s="42" t="s">
        <v>53</v>
      </c>
      <c r="D31" s="37" t="s">
        <v>54</v>
      </c>
      <c r="E31" s="50">
        <f>E32+E34+E37</f>
        <v>15788845</v>
      </c>
      <c r="F31" s="43">
        <f>F32+F34+F37</f>
        <v>0</v>
      </c>
      <c r="G31" s="50">
        <f>G32+G34+G37</f>
        <v>15788845</v>
      </c>
    </row>
    <row r="32" spans="2:7" x14ac:dyDescent="0.35">
      <c r="B32" s="45"/>
      <c r="C32" s="44" t="s">
        <v>55</v>
      </c>
      <c r="D32" s="37" t="s">
        <v>56</v>
      </c>
      <c r="E32" s="50">
        <f>E33</f>
        <v>3445494</v>
      </c>
      <c r="F32" s="43">
        <f>F33</f>
        <v>0</v>
      </c>
      <c r="G32" s="50">
        <f>G33</f>
        <v>3445494</v>
      </c>
    </row>
    <row r="33" spans="2:7" x14ac:dyDescent="0.35">
      <c r="B33" s="45">
        <v>191001</v>
      </c>
      <c r="C33" s="46" t="s">
        <v>57</v>
      </c>
      <c r="D33" s="47" t="s">
        <v>56</v>
      </c>
      <c r="E33" s="48">
        <v>3445494</v>
      </c>
      <c r="F33" s="49">
        <f>SUMIF([1]!BD_ConsolidadoRO[Conta Orçamentária],$B33,[1]!BD_ConsolidadoRO[Resultado])</f>
        <v>0</v>
      </c>
      <c r="G33" s="48">
        <f>E33+F33</f>
        <v>3445494</v>
      </c>
    </row>
    <row r="34" spans="2:7" x14ac:dyDescent="0.35">
      <c r="B34" s="45"/>
      <c r="C34" s="44" t="s">
        <v>58</v>
      </c>
      <c r="D34" s="37" t="s">
        <v>59</v>
      </c>
      <c r="E34" s="50">
        <f>E35+E36</f>
        <v>2429366</v>
      </c>
      <c r="F34" s="43">
        <f>SUM(F35:F36)</f>
        <v>0</v>
      </c>
      <c r="G34" s="50">
        <f>G35+G36</f>
        <v>2429366</v>
      </c>
    </row>
    <row r="35" spans="2:7" x14ac:dyDescent="0.35">
      <c r="B35" s="45">
        <v>192001</v>
      </c>
      <c r="C35" s="46" t="s">
        <v>60</v>
      </c>
      <c r="D35" s="47" t="s">
        <v>61</v>
      </c>
      <c r="E35" s="48">
        <v>620000</v>
      </c>
      <c r="F35" s="49">
        <f>SUMIF([1]!BD_ConsolidadoRO[Conta Orçamentária],$B35,[1]!BD_ConsolidadoRO[Resultado])</f>
        <v>0</v>
      </c>
      <c r="G35" s="48">
        <f t="shared" ref="G35:G36" si="3">E35+F35</f>
        <v>620000</v>
      </c>
    </row>
    <row r="36" spans="2:7" x14ac:dyDescent="0.35">
      <c r="B36" s="45" t="s">
        <v>62</v>
      </c>
      <c r="C36" s="46" t="s">
        <v>63</v>
      </c>
      <c r="D36" s="47" t="s">
        <v>64</v>
      </c>
      <c r="E36" s="48">
        <v>1809366</v>
      </c>
      <c r="F36" s="49">
        <f>SUMIF([1]!BD_ConsolidadoRO[Conta Orçamentária],$B36,[1]!BD_ConsolidadoRO[Resultado])</f>
        <v>0</v>
      </c>
      <c r="G36" s="48">
        <f t="shared" si="3"/>
        <v>1809366</v>
      </c>
    </row>
    <row r="37" spans="2:7" x14ac:dyDescent="0.35">
      <c r="B37" s="45"/>
      <c r="C37" s="44" t="s">
        <v>65</v>
      </c>
      <c r="D37" s="37" t="s">
        <v>66</v>
      </c>
      <c r="E37" s="50">
        <f>E38</f>
        <v>9913985</v>
      </c>
      <c r="F37" s="43">
        <f>F38</f>
        <v>0</v>
      </c>
      <c r="G37" s="50">
        <f>G38</f>
        <v>9913985</v>
      </c>
    </row>
    <row r="38" spans="2:7" ht="15" thickBot="1" x14ac:dyDescent="0.4">
      <c r="B38" s="45">
        <v>199099</v>
      </c>
      <c r="C38" s="51" t="s">
        <v>67</v>
      </c>
      <c r="D38" s="52" t="s">
        <v>54</v>
      </c>
      <c r="E38" s="53">
        <v>9913985</v>
      </c>
      <c r="F38" s="54">
        <f>SUMIF([1]!BD_ConsolidadoRO[Conta Orçamentária],$B38,[1]!BD_ConsolidadoRO[Resultado])</f>
        <v>0</v>
      </c>
      <c r="G38" s="48">
        <f>E38+F38</f>
        <v>9913985</v>
      </c>
    </row>
    <row r="39" spans="2:7" x14ac:dyDescent="0.35">
      <c r="B39" s="45"/>
      <c r="C39" s="37" t="s">
        <v>68</v>
      </c>
      <c r="D39" s="38" t="s">
        <v>69</v>
      </c>
      <c r="E39" s="55">
        <f>E40+E46</f>
        <v>13751052</v>
      </c>
      <c r="F39" s="40" t="e">
        <f>F40+F46+#REF!</f>
        <v>#REF!</v>
      </c>
      <c r="G39" s="56" t="e">
        <f>G40+#REF!+#REF!+G46</f>
        <v>#REF!</v>
      </c>
    </row>
    <row r="40" spans="2:7" x14ac:dyDescent="0.35">
      <c r="B40" s="45"/>
      <c r="C40" s="42" t="s">
        <v>70</v>
      </c>
      <c r="D40" s="37" t="s">
        <v>71</v>
      </c>
      <c r="E40" s="50">
        <f>E41+E44</f>
        <v>13720052</v>
      </c>
      <c r="F40" s="50" t="e">
        <f>F41+F44</f>
        <v>#REF!</v>
      </c>
      <c r="G40" s="50" t="e">
        <f>G41+G44</f>
        <v>#REF!</v>
      </c>
    </row>
    <row r="41" spans="2:7" x14ac:dyDescent="0.35">
      <c r="B41" s="45"/>
      <c r="C41" s="44" t="s">
        <v>72</v>
      </c>
      <c r="D41" s="37" t="s">
        <v>73</v>
      </c>
      <c r="E41" s="50">
        <f>E42+E43</f>
        <v>3720052</v>
      </c>
      <c r="F41" s="50" t="e">
        <f>#REF!+F42+F43</f>
        <v>#REF!</v>
      </c>
      <c r="G41" s="50" t="e">
        <f>#REF!+G42+G43</f>
        <v>#REF!</v>
      </c>
    </row>
    <row r="42" spans="2:7" x14ac:dyDescent="0.35">
      <c r="B42" s="45">
        <v>221002</v>
      </c>
      <c r="C42" s="46" t="s">
        <v>74</v>
      </c>
      <c r="D42" s="47" t="s">
        <v>75</v>
      </c>
      <c r="E42" s="48">
        <v>3431172</v>
      </c>
      <c r="F42" s="49">
        <f>SUMIF([1]!BD_ConsolidadoRO[Conta Orçamentária],$B42,[1]!BD_ConsolidadoRO[Resultado])</f>
        <v>0</v>
      </c>
      <c r="G42" s="48">
        <f t="shared" ref="G42:G43" si="4">E42+F42</f>
        <v>3431172</v>
      </c>
    </row>
    <row r="43" spans="2:7" x14ac:dyDescent="0.35">
      <c r="B43" s="45">
        <v>221099</v>
      </c>
      <c r="C43" s="46" t="s">
        <v>76</v>
      </c>
      <c r="D43" s="47" t="s">
        <v>77</v>
      </c>
      <c r="E43" s="48">
        <v>288880</v>
      </c>
      <c r="F43" s="49">
        <f>SUMIF([1]!BD_ConsolidadoRO[Conta Orçamentária],$B43,[1]!BD_ConsolidadoRO[Resultado])</f>
        <v>0</v>
      </c>
      <c r="G43" s="48">
        <f t="shared" si="4"/>
        <v>288880</v>
      </c>
    </row>
    <row r="44" spans="2:7" x14ac:dyDescent="0.35">
      <c r="B44" s="45"/>
      <c r="C44" s="44" t="s">
        <v>78</v>
      </c>
      <c r="D44" s="37" t="s">
        <v>79</v>
      </c>
      <c r="E44" s="50">
        <f>E45</f>
        <v>10000000</v>
      </c>
      <c r="F44" s="43">
        <f>F45</f>
        <v>0</v>
      </c>
      <c r="G44" s="50">
        <f>G45</f>
        <v>10000000</v>
      </c>
    </row>
    <row r="45" spans="2:7" x14ac:dyDescent="0.35">
      <c r="B45" s="45">
        <v>222001</v>
      </c>
      <c r="C45" s="46" t="s">
        <v>80</v>
      </c>
      <c r="D45" s="47" t="s">
        <v>79</v>
      </c>
      <c r="E45" s="48">
        <v>10000000</v>
      </c>
      <c r="F45" s="49">
        <f>SUMIF([1]!BD_ConsolidadoRO[Conta Orçamentária],$B45,[1]!BD_ConsolidadoRO[Resultado])</f>
        <v>0</v>
      </c>
      <c r="G45" s="48">
        <f>E45+F45</f>
        <v>10000000</v>
      </c>
    </row>
    <row r="46" spans="2:7" x14ac:dyDescent="0.35">
      <c r="B46" s="45"/>
      <c r="C46" s="42" t="s">
        <v>81</v>
      </c>
      <c r="D46" s="37" t="s">
        <v>82</v>
      </c>
      <c r="E46" s="50">
        <f t="shared" ref="E46:G47" si="5">E47</f>
        <v>31000</v>
      </c>
      <c r="F46" s="43">
        <f t="shared" si="5"/>
        <v>0</v>
      </c>
      <c r="G46" s="50">
        <f t="shared" si="5"/>
        <v>31000</v>
      </c>
    </row>
    <row r="47" spans="2:7" x14ac:dyDescent="0.35">
      <c r="B47" s="45"/>
      <c r="C47" s="44" t="s">
        <v>83</v>
      </c>
      <c r="D47" s="37" t="s">
        <v>84</v>
      </c>
      <c r="E47" s="50">
        <f t="shared" si="5"/>
        <v>31000</v>
      </c>
      <c r="F47" s="43">
        <f t="shared" si="5"/>
        <v>0</v>
      </c>
      <c r="G47" s="50">
        <f t="shared" si="5"/>
        <v>31000</v>
      </c>
    </row>
    <row r="48" spans="2:7" ht="15" thickBot="1" x14ac:dyDescent="0.4">
      <c r="B48" s="45">
        <v>299099</v>
      </c>
      <c r="C48" s="57" t="s">
        <v>85</v>
      </c>
      <c r="D48" s="58" t="s">
        <v>82</v>
      </c>
      <c r="E48" s="53">
        <v>31000</v>
      </c>
      <c r="F48" s="54">
        <f>SUMIF([1]!BD_ConsolidadoRO[Conta Orçamentária],$B48,[1]!BD_ConsolidadoRO[Resultado])</f>
        <v>0</v>
      </c>
      <c r="G48" s="53">
        <f>E48+F48</f>
        <v>31000</v>
      </c>
    </row>
    <row r="49" spans="2:10" ht="15" thickBot="1" x14ac:dyDescent="0.4">
      <c r="B49" s="45"/>
      <c r="C49" s="59" t="s">
        <v>86</v>
      </c>
      <c r="D49" s="60"/>
      <c r="E49" s="61">
        <f>E39+E10</f>
        <v>11117668593.000002</v>
      </c>
      <c r="F49" s="62" t="e">
        <f>F39+F10</f>
        <v>#REF!</v>
      </c>
      <c r="G49" s="61" t="e">
        <f>G39+G10</f>
        <v>#REF!</v>
      </c>
    </row>
    <row r="50" spans="2:10" x14ac:dyDescent="0.35">
      <c r="B50" s="45"/>
      <c r="C50" s="37" t="s">
        <v>87</v>
      </c>
      <c r="D50" s="63" t="s">
        <v>88</v>
      </c>
      <c r="E50" s="50">
        <f t="shared" ref="E50:G52" si="6">E51</f>
        <v>1301113274</v>
      </c>
      <c r="F50" s="64">
        <f t="shared" si="6"/>
        <v>0</v>
      </c>
      <c r="G50" s="65">
        <f t="shared" si="6"/>
        <v>1301113274</v>
      </c>
    </row>
    <row r="51" spans="2:10" x14ac:dyDescent="0.35">
      <c r="B51" s="45"/>
      <c r="C51" s="42" t="s">
        <v>89</v>
      </c>
      <c r="D51" s="37" t="s">
        <v>90</v>
      </c>
      <c r="E51" s="50">
        <f t="shared" si="6"/>
        <v>1301113274</v>
      </c>
      <c r="F51" s="43">
        <f t="shared" si="6"/>
        <v>0</v>
      </c>
      <c r="G51" s="50">
        <f t="shared" si="6"/>
        <v>1301113274</v>
      </c>
    </row>
    <row r="52" spans="2:10" x14ac:dyDescent="0.35">
      <c r="B52" s="45"/>
      <c r="C52" s="44" t="s">
        <v>91</v>
      </c>
      <c r="D52" s="37" t="s">
        <v>90</v>
      </c>
      <c r="E52" s="50">
        <f t="shared" si="6"/>
        <v>1301113274</v>
      </c>
      <c r="F52" s="43">
        <f t="shared" si="6"/>
        <v>0</v>
      </c>
      <c r="G52" s="50">
        <f t="shared" si="6"/>
        <v>1301113274</v>
      </c>
    </row>
    <row r="53" spans="2:10" ht="15" thickBot="1" x14ac:dyDescent="0.4">
      <c r="B53" s="45">
        <v>999001</v>
      </c>
      <c r="C53" s="46" t="s">
        <v>92</v>
      </c>
      <c r="D53" s="52" t="s">
        <v>90</v>
      </c>
      <c r="E53" s="48">
        <v>1301113274</v>
      </c>
      <c r="F53" s="54">
        <f>SUMIF([1]!BD_ConsolidadoRO[Conta Orçamentária],$B53,[1]!BD_ConsolidadoRO[Resultado])</f>
        <v>0</v>
      </c>
      <c r="G53" s="48">
        <f>E53+F53</f>
        <v>1301113274</v>
      </c>
    </row>
    <row r="54" spans="2:10" ht="15" thickBot="1" x14ac:dyDescent="0.4">
      <c r="B54" s="45"/>
      <c r="C54" s="66" t="s">
        <v>93</v>
      </c>
      <c r="D54" s="67"/>
      <c r="E54" s="68">
        <f>E49+E50</f>
        <v>12418781867.000002</v>
      </c>
      <c r="F54" s="69" t="e">
        <f>F49+F50</f>
        <v>#REF!</v>
      </c>
      <c r="G54" s="69" t="e">
        <f>G49+G50</f>
        <v>#REF!</v>
      </c>
      <c r="J54" s="70"/>
    </row>
  </sheetData>
  <mergeCells count="5">
    <mergeCell ref="C2:E2"/>
    <mergeCell ref="C3:E3"/>
    <mergeCell ref="C4:E4"/>
    <mergeCell ref="C5:E5"/>
    <mergeCell ref="C49:D49"/>
  </mergeCells>
  <printOptions horizontalCentered="1" verticalCentered="1"/>
  <pageMargins left="0.31496062992125984" right="0.31496062992125984" top="0.19685039370078741" bottom="0.19685039370078741" header="0.31496062992125984" footer="0.31496062992125984"/>
  <pageSetup paperSize="9" scale="73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</vt:lpstr>
      <vt:lpstr>'Anexo I'!Area_de_impressao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de Lima Souza</dc:creator>
  <cp:lastModifiedBy>Vitor de Lima Souza</cp:lastModifiedBy>
  <cp:lastPrinted>2023-12-12T14:04:16Z</cp:lastPrinted>
  <dcterms:created xsi:type="dcterms:W3CDTF">2023-12-12T13:57:37Z</dcterms:created>
  <dcterms:modified xsi:type="dcterms:W3CDTF">2023-12-12T14:05:30Z</dcterms:modified>
</cp:coreProperties>
</file>